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6" tabRatio="395" activeTab="2"/>
  </bookViews>
  <sheets>
    <sheet name="квалификация" sheetId="1" r:id="rId1"/>
    <sheet name="раунд робин" sheetId="2" r:id="rId2"/>
    <sheet name="степледдер" sheetId="3" r:id="rId3"/>
    <sheet name="лист участника" sheetId="4" r:id="rId4"/>
    <sheet name="участники" sheetId="5" r:id="rId5"/>
    <sheet name="дорожки" sheetId="6" r:id="rId6"/>
    <sheet name="__VBA__0" sheetId="7" r:id="rId7"/>
  </sheets>
  <definedNames>
    <definedName name="_xlnm.Print_Area" localSheetId="1">'раунд робин'!$A$1:$V$29</definedName>
  </definedNames>
  <calcPr fullCalcOnLoad="1"/>
</workbook>
</file>

<file path=xl/sharedStrings.xml><?xml version="1.0" encoding="utf-8"?>
<sst xmlns="http://schemas.openxmlformats.org/spreadsheetml/2006/main" count="233" uniqueCount="165">
  <si>
    <t>Федерация боулинга</t>
  </si>
  <si>
    <t>Волгоградской  области</t>
  </si>
  <si>
    <t xml:space="preserve">                Чемпионат Волгоградской области по боулингу 2023г.</t>
  </si>
  <si>
    <t>8 этап</t>
  </si>
  <si>
    <t>7 октября 2023 г.</t>
  </si>
  <si>
    <t>№</t>
  </si>
  <si>
    <t>Фамилия Имя</t>
  </si>
  <si>
    <t>сумма</t>
  </si>
  <si>
    <t>сумма+г/п</t>
  </si>
  <si>
    <t>средний</t>
  </si>
  <si>
    <t>Раунд Робин</t>
  </si>
  <si>
    <t>7октября 2023г</t>
  </si>
  <si>
    <t xml:space="preserve">8 этап   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</si>
  <si>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</si>
  <si>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</si>
  <si>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</si>
  <si>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</si>
  <si>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</si>
  <si>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</si>
  <si>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</si>
  <si>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</si>
  <si>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</si>
  <si>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 1 группа</t>
  </si>
  <si>
    <t xml:space="preserve">     2 группа</t>
  </si>
  <si>
    <t xml:space="preserve"> </t>
  </si>
  <si>
    <t xml:space="preserve"> Чемпионат Волгоградской области по боулингу 2023г.</t>
  </si>
  <si>
    <t>7 октября 2023г.</t>
  </si>
  <si>
    <t>8 ЭТАП</t>
  </si>
  <si>
    <t xml:space="preserve">                                               ФИНАЛ</t>
  </si>
  <si>
    <t xml:space="preserve">СТЕПЛЕДДЕР </t>
  </si>
  <si>
    <t>За 1 место</t>
  </si>
  <si>
    <t>За 3 место</t>
  </si>
  <si>
    <t xml:space="preserve">1 место    </t>
  </si>
  <si>
    <t xml:space="preserve">2 место     </t>
  </si>
  <si>
    <t xml:space="preserve">3 место     </t>
  </si>
  <si>
    <t>Карточка участника  Чемпионата Волгоградской области</t>
  </si>
  <si>
    <t>Ф.И.О.________________________________      №__________</t>
  </si>
  <si>
    <t>итого/6</t>
  </si>
  <si>
    <t>переигровка</t>
  </si>
  <si>
    <t>подпись</t>
  </si>
  <si>
    <t>1 группа</t>
  </si>
  <si>
    <t xml:space="preserve">2 группа </t>
  </si>
  <si>
    <t>Ф.И.О.</t>
  </si>
  <si>
    <t>Анипко Александр</t>
  </si>
  <si>
    <t>Безотосный Алексей</t>
  </si>
  <si>
    <t>Беляков Александр</t>
  </si>
  <si>
    <t>Голубев Анатолий</t>
  </si>
  <si>
    <t>Егозарьян Артур</t>
  </si>
  <si>
    <t>Гущин Александр</t>
  </si>
  <si>
    <t>Жиделев Андрей</t>
  </si>
  <si>
    <t>Лаптев Вячеслав</t>
  </si>
  <si>
    <t>Иванова Ольга</t>
  </si>
  <si>
    <t>Лявин Андрей</t>
  </si>
  <si>
    <t>Калачев Петр</t>
  </si>
  <si>
    <t>Мясников Владимир</t>
  </si>
  <si>
    <t>Карпов Сергей</t>
  </si>
  <si>
    <t>Мясникова Наталья</t>
  </si>
  <si>
    <t>Кияшкин Александр</t>
  </si>
  <si>
    <t>Поляков Александр</t>
  </si>
  <si>
    <t>Крыль Игорь</t>
  </si>
  <si>
    <t>Свиридов Юрий</t>
  </si>
  <si>
    <t>Лазарев Сергей</t>
  </si>
  <si>
    <t>Севостьянов Николай</t>
  </si>
  <si>
    <t>Марченко Петр</t>
  </si>
  <si>
    <t>Таганов Алексей</t>
  </si>
  <si>
    <t>Мисходжев Руслан</t>
  </si>
  <si>
    <t>Тарапатин Василий</t>
  </si>
  <si>
    <t>Новикова Кристина</t>
  </si>
  <si>
    <t>Тихонов Константин</t>
  </si>
  <si>
    <t>Руденко Сергей</t>
  </si>
  <si>
    <t>Фамин Денис</t>
  </si>
  <si>
    <t>Сизов Юрий</t>
  </si>
  <si>
    <t>Цыганков Валерий</t>
  </si>
  <si>
    <t>Тетюшев Александр</t>
  </si>
  <si>
    <t>Цыганкова Надежда</t>
  </si>
  <si>
    <t>Шатыгина Ирина</t>
  </si>
  <si>
    <t>дорожки</t>
  </si>
  <si>
    <t>игры</t>
  </si>
  <si>
    <t>19—11</t>
  </si>
  <si>
    <t>13—1</t>
  </si>
  <si>
    <t>17—5</t>
  </si>
  <si>
    <t>9—3</t>
  </si>
  <si>
    <t>15—7</t>
  </si>
  <si>
    <t>7—3</t>
  </si>
  <si>
    <t>17—11</t>
  </si>
  <si>
    <t>13—9</t>
  </si>
  <si>
    <t>19—15</t>
  </si>
  <si>
    <t>5—1</t>
  </si>
  <si>
    <t>17—9</t>
  </si>
  <si>
    <t>19—5</t>
  </si>
  <si>
    <t>15—3</t>
  </si>
  <si>
    <t>7—1</t>
  </si>
  <si>
    <t>13—11</t>
  </si>
  <si>
    <t>15—5</t>
  </si>
  <si>
    <t>9—7</t>
  </si>
  <si>
    <t>11—1</t>
  </si>
  <si>
    <t>19—13</t>
  </si>
  <si>
    <t>17—3</t>
  </si>
  <si>
    <t>19—1</t>
  </si>
  <si>
    <t>13—3</t>
  </si>
  <si>
    <t>17—7</t>
  </si>
  <si>
    <t>11—5</t>
  </si>
  <si>
    <t>15—9</t>
  </si>
  <si>
    <t>11—3</t>
  </si>
  <si>
    <t>19—7</t>
  </si>
  <si>
    <t>9—1</t>
  </si>
  <si>
    <t>17—15</t>
  </si>
  <si>
    <t>13—5</t>
  </si>
  <si>
    <t>7—5</t>
  </si>
  <si>
    <t>11—9</t>
  </si>
  <si>
    <t>15—13</t>
  </si>
  <si>
    <t>3—1</t>
  </si>
  <si>
    <t>19—17</t>
  </si>
  <si>
    <t>20—12</t>
  </si>
  <si>
    <t>14—2</t>
  </si>
  <si>
    <t>18—6</t>
  </si>
  <si>
    <t>10—4</t>
  </si>
  <si>
    <t>16—8</t>
  </si>
  <si>
    <t>8—4</t>
  </si>
  <si>
    <t>18—12</t>
  </si>
  <si>
    <t>14—10</t>
  </si>
  <si>
    <t>20—16</t>
  </si>
  <si>
    <t>6—2</t>
  </si>
  <si>
    <t>18—10</t>
  </si>
  <si>
    <t>20—6</t>
  </si>
  <si>
    <t>16—4</t>
  </si>
  <si>
    <t>8—2</t>
  </si>
  <si>
    <t>14—12</t>
  </si>
  <si>
    <t>16—6</t>
  </si>
  <si>
    <t>10—8</t>
  </si>
  <si>
    <t>12—2</t>
  </si>
  <si>
    <t>20—14</t>
  </si>
  <si>
    <t>18—4</t>
  </si>
  <si>
    <t>20—2</t>
  </si>
  <si>
    <t>14—4</t>
  </si>
  <si>
    <t>18—8</t>
  </si>
  <si>
    <t>12—6</t>
  </si>
  <si>
    <t>16—10</t>
  </si>
  <si>
    <t>12—4</t>
  </si>
  <si>
    <t>20—8</t>
  </si>
  <si>
    <t>10—2</t>
  </si>
  <si>
    <t>18—16</t>
  </si>
  <si>
    <t>14—6</t>
  </si>
  <si>
    <t>8—6</t>
  </si>
  <si>
    <t>12—10</t>
  </si>
  <si>
    <t>16—14</t>
  </si>
  <si>
    <t>4—2</t>
  </si>
  <si>
    <t>20—18</t>
  </si>
  <si>
    <t>Шукаев Максим</t>
  </si>
  <si>
    <t>20 место</t>
  </si>
  <si>
    <t>5 место</t>
  </si>
  <si>
    <t>6 место</t>
  </si>
  <si>
    <t>7 место</t>
  </si>
  <si>
    <t>8 место</t>
  </si>
  <si>
    <t>9 место</t>
  </si>
  <si>
    <t>10 место</t>
  </si>
  <si>
    <t>11 место</t>
  </si>
  <si>
    <t>12 место</t>
  </si>
  <si>
    <t>13 место</t>
  </si>
  <si>
    <t>14 место</t>
  </si>
  <si>
    <t>15 место</t>
  </si>
  <si>
    <t>16 место</t>
  </si>
  <si>
    <t>17 место</t>
  </si>
  <si>
    <t>18 место</t>
  </si>
  <si>
    <t>19 место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</si>
</sst>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6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9"/>
      <color indexed="12"/>
      <name val="Times New Roman"/>
      <family val="1"/>
    </font>
    <font>
      <sz val="9"/>
      <name val="Arial"/>
      <family val="2"/>
    </font>
    <font>
      <b/>
      <sz val="13"/>
      <color indexed="12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name val="Times New Roman"/>
      <family val="1"/>
    </font>
    <font>
      <sz val="9"/>
      <color indexed="9"/>
      <name val="Arial"/>
      <family val="2"/>
    </font>
    <font>
      <sz val="13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b/>
      <sz val="26"/>
      <color indexed="10"/>
      <name val="Times New Roman"/>
      <family val="1"/>
    </font>
    <font>
      <sz val="26"/>
      <name val="Times New Roman"/>
      <family val="1"/>
    </font>
    <font>
      <sz val="20"/>
      <name val="Arial"/>
      <family val="2"/>
    </font>
    <font>
      <b/>
      <sz val="26"/>
      <color indexed="8"/>
      <name val="Times New Roman"/>
      <family val="1"/>
    </font>
    <font>
      <b/>
      <sz val="2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7"/>
      <name val="Arial"/>
      <family val="2"/>
    </font>
    <font>
      <b/>
      <sz val="24"/>
      <name val="Times New Roman"/>
      <family val="1"/>
    </font>
    <font>
      <sz val="24"/>
      <name val="Times New Roman"/>
      <family val="1"/>
    </font>
    <font>
      <sz val="13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7" fillId="0" borderId="1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7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/>
    </xf>
    <xf numFmtId="0" fontId="31" fillId="24" borderId="13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 vertical="center"/>
    </xf>
    <xf numFmtId="1" fontId="33" fillId="0" borderId="13" xfId="0" applyNumberFormat="1" applyFont="1" applyFill="1" applyBorder="1" applyAlignment="1">
      <alignment horizontal="center" vertical="center"/>
    </xf>
    <xf numFmtId="2" fontId="33" fillId="0" borderId="14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7" fillId="0" borderId="0" xfId="0" applyFont="1" applyAlignment="1">
      <alignment/>
    </xf>
    <xf numFmtId="0" fontId="47" fillId="22" borderId="15" xfId="0" applyFont="1" applyFill="1" applyBorder="1" applyAlignment="1">
      <alignment horizontal="center"/>
    </xf>
    <xf numFmtId="0" fontId="48" fillId="22" borderId="15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6" borderId="16" xfId="53" applyFont="1" applyFill="1" applyBorder="1" applyProtection="1">
      <alignment/>
      <protection locked="0"/>
    </xf>
    <xf numFmtId="0" fontId="33" fillId="0" borderId="16" xfId="0" applyFont="1" applyFill="1" applyBorder="1" applyAlignment="1">
      <alignment horizontal="center" vertical="center"/>
    </xf>
    <xf numFmtId="1" fontId="33" fillId="0" borderId="16" xfId="0" applyNumberFormat="1" applyFont="1" applyFill="1" applyBorder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1" fontId="49" fillId="6" borderId="16" xfId="0" applyNumberFormat="1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50" fillId="0" borderId="0" xfId="0" applyNumberFormat="1" applyFont="1" applyAlignment="1">
      <alignment/>
    </xf>
    <xf numFmtId="0" fontId="50" fillId="0" borderId="0" xfId="0" applyNumberFormat="1" applyFont="1" applyAlignment="1">
      <alignment/>
    </xf>
    <xf numFmtId="1" fontId="33" fillId="0" borderId="16" xfId="0" applyNumberFormat="1" applyFont="1" applyFill="1" applyBorder="1" applyAlignment="1">
      <alignment horizontal="center" vertical="center"/>
    </xf>
    <xf numFmtId="1" fontId="49" fillId="0" borderId="17" xfId="0" applyNumberFormat="1" applyFont="1" applyFill="1" applyBorder="1" applyAlignment="1">
      <alignment horizontal="center"/>
    </xf>
    <xf numFmtId="2" fontId="49" fillId="0" borderId="17" xfId="0" applyNumberFormat="1" applyFont="1" applyFill="1" applyBorder="1" applyAlignment="1">
      <alignment horizontal="center"/>
    </xf>
    <xf numFmtId="1" fontId="49" fillId="6" borderId="0" xfId="0" applyNumberFormat="1" applyFont="1" applyFill="1" applyBorder="1" applyAlignment="1">
      <alignment horizontal="center"/>
    </xf>
    <xf numFmtId="1" fontId="49" fillId="6" borderId="18" xfId="0" applyNumberFormat="1" applyFont="1" applyFill="1" applyBorder="1" applyAlignment="1">
      <alignment horizontal="center"/>
    </xf>
    <xf numFmtId="1" fontId="49" fillId="6" borderId="12" xfId="0" applyNumberFormat="1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1" fontId="49" fillId="6" borderId="2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1" fontId="51" fillId="6" borderId="16" xfId="0" applyNumberFormat="1" applyFont="1" applyFill="1" applyBorder="1" applyAlignment="1">
      <alignment horizontal="center"/>
    </xf>
    <xf numFmtId="2" fontId="49" fillId="0" borderId="19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21" fillId="0" borderId="0" xfId="0" applyFont="1" applyAlignment="1">
      <alignment/>
    </xf>
    <xf numFmtId="0" fontId="47" fillId="0" borderId="0" xfId="0" applyFont="1" applyAlignment="1">
      <alignment/>
    </xf>
    <xf numFmtId="0" fontId="57" fillId="0" borderId="0" xfId="0" applyFont="1" applyAlignment="1">
      <alignment/>
    </xf>
    <xf numFmtId="0" fontId="24" fillId="0" borderId="0" xfId="0" applyFont="1" applyAlignment="1">
      <alignment/>
    </xf>
    <xf numFmtId="0" fontId="49" fillId="0" borderId="0" xfId="0" applyFont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62" fillId="0" borderId="0" xfId="0" applyFont="1" applyBorder="1" applyAlignment="1">
      <alignment/>
    </xf>
    <xf numFmtId="0" fontId="27" fillId="0" borderId="16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16" xfId="0" applyFont="1" applyBorder="1" applyAlignment="1">
      <alignment/>
    </xf>
    <xf numFmtId="0" fontId="27" fillId="24" borderId="16" xfId="53" applyFont="1" applyFill="1" applyBorder="1" applyAlignment="1" applyProtection="1">
      <alignment horizontal="center"/>
      <protection locked="0"/>
    </xf>
    <xf numFmtId="0" fontId="27" fillId="0" borderId="16" xfId="0" applyFont="1" applyBorder="1" applyAlignment="1">
      <alignment/>
    </xf>
    <xf numFmtId="0" fontId="62" fillId="0" borderId="0" xfId="0" applyFont="1" applyAlignment="1">
      <alignment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49" fillId="0" borderId="16" xfId="0" applyFont="1" applyBorder="1" applyAlignment="1">
      <alignment horizontal="center"/>
    </xf>
    <xf numFmtId="0" fontId="63" fillId="0" borderId="0" xfId="0" applyFont="1" applyAlignment="1">
      <alignment/>
    </xf>
    <xf numFmtId="0" fontId="55" fillId="0" borderId="17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13" xfId="0" applyFont="1" applyBorder="1" applyAlignment="1">
      <alignment horizontal="center"/>
    </xf>
    <xf numFmtId="0" fontId="47" fillId="0" borderId="0" xfId="0" applyFont="1" applyAlignment="1">
      <alignment/>
    </xf>
    <xf numFmtId="0" fontId="62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62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27" fillId="0" borderId="25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3" xfId="0" applyFont="1" applyBorder="1" applyAlignment="1">
      <alignment/>
    </xf>
    <xf numFmtId="0" fontId="33" fillId="0" borderId="13" xfId="0" applyFont="1" applyBorder="1" applyAlignment="1">
      <alignment horizontal="left"/>
    </xf>
    <xf numFmtId="0" fontId="62" fillId="0" borderId="0" xfId="0" applyFont="1" applyBorder="1" applyAlignment="1">
      <alignment/>
    </xf>
    <xf numFmtId="0" fontId="33" fillId="0" borderId="13" xfId="0" applyFont="1" applyBorder="1" applyAlignment="1">
      <alignment/>
    </xf>
    <xf numFmtId="0" fontId="62" fillId="0" borderId="14" xfId="0" applyFont="1" applyBorder="1" applyAlignment="1">
      <alignment horizontal="center"/>
    </xf>
    <xf numFmtId="0" fontId="33" fillId="0" borderId="25" xfId="0" applyFont="1" applyBorder="1" applyAlignment="1">
      <alignment/>
    </xf>
    <xf numFmtId="0" fontId="67" fillId="0" borderId="0" xfId="0" applyFont="1" applyAlignment="1">
      <alignment/>
    </xf>
    <xf numFmtId="0" fontId="69" fillId="0" borderId="26" xfId="0" applyFont="1" applyBorder="1" applyAlignment="1">
      <alignment/>
    </xf>
    <xf numFmtId="0" fontId="70" fillId="0" borderId="26" xfId="0" applyFont="1" applyBorder="1" applyAlignment="1">
      <alignment horizontal="center"/>
    </xf>
    <xf numFmtId="0" fontId="70" fillId="0" borderId="26" xfId="0" applyFont="1" applyBorder="1" applyAlignment="1">
      <alignment/>
    </xf>
    <xf numFmtId="0" fontId="58" fillId="0" borderId="0" xfId="0" applyFont="1" applyAlignment="1">
      <alignment/>
    </xf>
    <xf numFmtId="164" fontId="56" fillId="0" borderId="0" xfId="0" applyNumberFormat="1" applyFont="1" applyAlignment="1">
      <alignment/>
    </xf>
    <xf numFmtId="164" fontId="70" fillId="0" borderId="26" xfId="0" applyNumberFormat="1" applyFont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27" fillId="0" borderId="26" xfId="0" applyFont="1" applyBorder="1" applyAlignment="1">
      <alignment horizontal="left"/>
    </xf>
    <xf numFmtId="0" fontId="27" fillId="0" borderId="27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/>
    </xf>
    <xf numFmtId="0" fontId="47" fillId="22" borderId="15" xfId="0" applyFont="1" applyFill="1" applyBorder="1" applyAlignment="1">
      <alignment horizontal="center" vertical="center"/>
    </xf>
    <xf numFmtId="0" fontId="47" fillId="22" borderId="15" xfId="0" applyFont="1" applyFill="1" applyBorder="1" applyAlignment="1">
      <alignment horizontal="center" vertical="center" wrapText="1"/>
    </xf>
    <xf numFmtId="0" fontId="47" fillId="22" borderId="30" xfId="0" applyFont="1" applyFill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27" fillId="0" borderId="25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7" fillId="0" borderId="31" xfId="0" applyFont="1" applyBorder="1" applyAlignment="1">
      <alignment horizontal="left"/>
    </xf>
    <xf numFmtId="0" fontId="71" fillId="0" borderId="32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/>
    </xf>
    <xf numFmtId="1" fontId="63" fillId="22" borderId="16" xfId="0" applyNumberFormat="1" applyFont="1" applyFill="1" applyBorder="1" applyAlignment="1">
      <alignment horizontal="center"/>
    </xf>
    <xf numFmtId="0" fontId="49" fillId="22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0</xdr:row>
      <xdr:rowOff>19050</xdr:rowOff>
    </xdr:from>
    <xdr:to>
      <xdr:col>5</xdr:col>
      <xdr:colOff>438150</xdr:colOff>
      <xdr:row>3</xdr:row>
      <xdr:rowOff>66675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9050"/>
          <a:ext cx="5334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1</xdr:row>
      <xdr:rowOff>57150</xdr:rowOff>
    </xdr:from>
    <xdr:to>
      <xdr:col>14</xdr:col>
      <xdr:colOff>219075</xdr:colOff>
      <xdr:row>2</xdr:row>
      <xdr:rowOff>295275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200025"/>
          <a:ext cx="4762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0</xdr:rowOff>
    </xdr:from>
    <xdr:to>
      <xdr:col>7</xdr:col>
      <xdr:colOff>285750</xdr:colOff>
      <xdr:row>3</xdr:row>
      <xdr:rowOff>104775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61925"/>
          <a:ext cx="4667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62"/>
  <sheetViews>
    <sheetView zoomScale="75" zoomScaleNormal="75" workbookViewId="0" topLeftCell="A8">
      <selection activeCell="A28" sqref="A28:IV28"/>
    </sheetView>
  </sheetViews>
  <sheetFormatPr defaultColWidth="9.140625" defaultRowHeight="12.75"/>
  <cols>
    <col min="1" max="1" width="7.7109375" style="0" customWidth="1"/>
    <col min="2" max="2" width="29.140625" style="0" customWidth="1"/>
    <col min="3" max="3" width="8.57421875" style="0" customWidth="1"/>
    <col min="7" max="9" width="7.140625" style="0" customWidth="1"/>
    <col min="10" max="10" width="10.421875" style="0" customWidth="1"/>
    <col min="11" max="11" width="10.140625" style="0" customWidth="1"/>
    <col min="12" max="12" width="12.140625" style="0" customWidth="1"/>
    <col min="13" max="13" width="11.57421875" style="0" customWidth="1"/>
    <col min="255" max="16384" width="11.57421875" style="0" customWidth="1"/>
  </cols>
  <sheetData>
    <row r="1" spans="5:7" ht="17.25" customHeight="1">
      <c r="E1" s="1"/>
      <c r="F1" s="1"/>
      <c r="G1" s="2"/>
    </row>
    <row r="2" ht="12.75">
      <c r="G2" s="2" t="s">
        <v>0</v>
      </c>
    </row>
    <row r="3" ht="10.5" customHeight="1">
      <c r="G3" s="2" t="s">
        <v>1</v>
      </c>
    </row>
    <row r="4" ht="13.5" customHeight="1"/>
    <row r="5" spans="1:14" ht="24" customHeight="1">
      <c r="A5" s="3" t="s">
        <v>2</v>
      </c>
      <c r="M5" s="4"/>
      <c r="N5" s="4"/>
    </row>
    <row r="6" spans="2:14" s="5" customFormat="1" ht="21" customHeight="1">
      <c r="B6" s="6"/>
      <c r="C6" s="7" t="s">
        <v>3</v>
      </c>
      <c r="D6" s="8"/>
      <c r="E6" s="9" t="s">
        <v>4</v>
      </c>
      <c r="F6" s="9"/>
      <c r="G6" s="6"/>
      <c r="H6" s="6"/>
      <c r="M6" s="10"/>
      <c r="N6" s="10"/>
    </row>
    <row r="7" spans="1:14" s="13" customFormat="1" ht="13.5" customHeight="1">
      <c r="A7" s="138" t="s">
        <v>5</v>
      </c>
      <c r="B7" s="139" t="s">
        <v>6</v>
      </c>
      <c r="C7" s="140"/>
      <c r="D7" s="141"/>
      <c r="E7" s="141"/>
      <c r="F7" s="141"/>
      <c r="G7" s="141"/>
      <c r="H7" s="141"/>
      <c r="I7" s="141"/>
      <c r="J7" s="141"/>
      <c r="K7" s="136" t="s">
        <v>7</v>
      </c>
      <c r="L7" s="137" t="s">
        <v>8</v>
      </c>
      <c r="M7" s="138" t="s">
        <v>9</v>
      </c>
      <c r="N7" s="12"/>
    </row>
    <row r="8" spans="1:16" s="13" customFormat="1" ht="25.5" customHeight="1">
      <c r="A8" s="138"/>
      <c r="B8" s="139"/>
      <c r="C8" s="140"/>
      <c r="D8" s="14">
        <v>1</v>
      </c>
      <c r="E8" s="11">
        <v>2</v>
      </c>
      <c r="F8" s="11">
        <v>3</v>
      </c>
      <c r="G8" s="11">
        <v>4</v>
      </c>
      <c r="H8" s="11">
        <v>5</v>
      </c>
      <c r="I8" s="11">
        <v>6</v>
      </c>
      <c r="J8" s="149" t="s">
        <v>38</v>
      </c>
      <c r="K8" s="136"/>
      <c r="L8" s="137"/>
      <c r="M8" s="138"/>
      <c r="N8" s="15"/>
      <c r="O8" s="15"/>
      <c r="P8" s="15"/>
    </row>
    <row r="9" spans="1:14" s="13" customFormat="1" ht="13.5" customHeight="1">
      <c r="A9" s="16">
        <v>1</v>
      </c>
      <c r="B9" s="148" t="s">
        <v>148</v>
      </c>
      <c r="C9" s="134"/>
      <c r="D9" s="24">
        <v>195</v>
      </c>
      <c r="E9" s="24">
        <v>205</v>
      </c>
      <c r="F9" s="24">
        <v>219</v>
      </c>
      <c r="G9" s="24">
        <v>217</v>
      </c>
      <c r="H9" s="24">
        <v>236</v>
      </c>
      <c r="I9" s="24">
        <v>187</v>
      </c>
      <c r="J9" s="19"/>
      <c r="K9" s="20">
        <f>IF(J9&gt;0,(SUM(D9:J9)-MIN(D9:J9)),SUM(D9:I9))</f>
        <v>1259</v>
      </c>
      <c r="L9" s="20">
        <f>K9+C9*(IF(J9&gt;0,6,COUNTIF(D9:I9,"&gt;0")))</f>
        <v>1259</v>
      </c>
      <c r="M9" s="21">
        <f>IF(L9&gt;0,L9/COUNTA(D9:I9),0)</f>
        <v>209.83333333333334</v>
      </c>
      <c r="N9" s="22">
        <f aca="true" t="shared" si="0" ref="N9:N39">MAX(D9:J9)</f>
        <v>236</v>
      </c>
    </row>
    <row r="10" spans="1:14" s="13" customFormat="1" ht="13.5" customHeight="1">
      <c r="A10" s="16">
        <v>2</v>
      </c>
      <c r="B10" s="135" t="s">
        <v>63</v>
      </c>
      <c r="C10" s="23"/>
      <c r="D10" s="18">
        <v>201</v>
      </c>
      <c r="E10" s="18">
        <v>180</v>
      </c>
      <c r="F10" s="18">
        <v>246</v>
      </c>
      <c r="G10" s="18">
        <v>243</v>
      </c>
      <c r="H10" s="18">
        <v>170</v>
      </c>
      <c r="I10" s="18">
        <v>213</v>
      </c>
      <c r="J10" s="19">
        <v>174</v>
      </c>
      <c r="K10" s="20">
        <f>IF(J10&gt;0,(SUM(D10:J10)-MIN(D10:J10)),SUM(D10:I10))</f>
        <v>1257</v>
      </c>
      <c r="L10" s="20">
        <f>K10+C10*(IF(J10&gt;0,6,COUNTIF(D10:I10,"&gt;0")))</f>
        <v>1257</v>
      </c>
      <c r="M10" s="21">
        <f>IF(L10&gt;0,L10/COUNTA(D10:I10),0)</f>
        <v>209.5</v>
      </c>
      <c r="N10" s="22">
        <f t="shared" si="0"/>
        <v>246</v>
      </c>
    </row>
    <row r="11" spans="1:14" s="13" customFormat="1" ht="13.5" customHeight="1">
      <c r="A11" s="16">
        <v>3</v>
      </c>
      <c r="B11" s="121" t="s">
        <v>52</v>
      </c>
      <c r="C11" s="23"/>
      <c r="D11" s="18">
        <v>190</v>
      </c>
      <c r="E11" s="18">
        <v>194</v>
      </c>
      <c r="F11" s="18">
        <v>240</v>
      </c>
      <c r="G11" s="18">
        <v>205</v>
      </c>
      <c r="H11" s="18">
        <v>217</v>
      </c>
      <c r="I11" s="18">
        <v>193</v>
      </c>
      <c r="J11" s="19"/>
      <c r="K11" s="20">
        <f>IF(J11&gt;0,(SUM(D11:J11)-MIN(D11:J11)),SUM(D11:I11))</f>
        <v>1239</v>
      </c>
      <c r="L11" s="20">
        <f>K11+C11*(IF(J11&gt;0,6,COUNTIF(D11:I11,"&gt;0")))</f>
        <v>1239</v>
      </c>
      <c r="M11" s="21">
        <f>IF(L11&gt;0,L11/COUNTA(D11:I11),0)</f>
        <v>206.5</v>
      </c>
      <c r="N11" s="22">
        <f t="shared" si="0"/>
        <v>240</v>
      </c>
    </row>
    <row r="12" spans="1:14" s="13" customFormat="1" ht="13.5" customHeight="1">
      <c r="A12" s="16">
        <v>4</v>
      </c>
      <c r="B12" s="115" t="s">
        <v>59</v>
      </c>
      <c r="C12" s="23">
        <v>8</v>
      </c>
      <c r="D12" s="18">
        <v>184</v>
      </c>
      <c r="E12" s="18">
        <v>195</v>
      </c>
      <c r="F12" s="18">
        <v>224</v>
      </c>
      <c r="G12" s="18">
        <v>181</v>
      </c>
      <c r="H12" s="18">
        <v>168</v>
      </c>
      <c r="I12" s="18">
        <v>213</v>
      </c>
      <c r="J12" s="19"/>
      <c r="K12" s="20">
        <f>IF(J12&gt;0,(SUM(D12:J12)-MIN(D12:J12)),SUM(D12:I12))</f>
        <v>1165</v>
      </c>
      <c r="L12" s="20">
        <f>K12+C12*(IF(J12&gt;0,6,COUNTIF(D12:I12,"&gt;0")))</f>
        <v>1213</v>
      </c>
      <c r="M12" s="21">
        <f>IF(L12&gt;0,L12/COUNTA(D12:I12),0)</f>
        <v>202.16666666666666</v>
      </c>
      <c r="N12" s="22">
        <f t="shared" si="0"/>
        <v>224</v>
      </c>
    </row>
    <row r="13" spans="1:14" s="13" customFormat="1" ht="13.5" customHeight="1">
      <c r="A13" s="16">
        <v>5</v>
      </c>
      <c r="B13" s="119" t="s">
        <v>50</v>
      </c>
      <c r="C13" s="23">
        <v>8</v>
      </c>
      <c r="D13" s="18">
        <v>223</v>
      </c>
      <c r="E13" s="18">
        <v>180</v>
      </c>
      <c r="F13" s="18">
        <v>206</v>
      </c>
      <c r="G13" s="18">
        <v>190</v>
      </c>
      <c r="H13" s="18">
        <v>151</v>
      </c>
      <c r="I13" s="18">
        <v>158</v>
      </c>
      <c r="J13" s="19">
        <v>198</v>
      </c>
      <c r="K13" s="20">
        <f>IF(J13&gt;0,(SUM(D13:J13)-MIN(D13:J13)),SUM(D13:I13))</f>
        <v>1155</v>
      </c>
      <c r="L13" s="20">
        <f>K13+C13*(IF(J13&gt;0,6,COUNTIF(D13:I13,"&gt;0")))</f>
        <v>1203</v>
      </c>
      <c r="M13" s="21">
        <f>IF(L13&gt;0,L13/COUNTA(D13:I13),0)</f>
        <v>200.5</v>
      </c>
      <c r="N13" s="22">
        <f t="shared" si="0"/>
        <v>223</v>
      </c>
    </row>
    <row r="14" spans="1:14" s="13" customFormat="1" ht="13.5" customHeight="1">
      <c r="A14" s="16">
        <v>6</v>
      </c>
      <c r="B14" s="150" t="s">
        <v>55</v>
      </c>
      <c r="C14" s="23">
        <v>8</v>
      </c>
      <c r="D14" s="18">
        <v>159</v>
      </c>
      <c r="E14" s="18">
        <v>178</v>
      </c>
      <c r="F14" s="18">
        <v>201</v>
      </c>
      <c r="G14" s="18">
        <v>190</v>
      </c>
      <c r="H14" s="18">
        <v>160</v>
      </c>
      <c r="I14" s="18">
        <v>161</v>
      </c>
      <c r="J14" s="19">
        <v>244</v>
      </c>
      <c r="K14" s="20">
        <f>IF(J14&gt;0,(SUM(D14:J14)-MIN(D14:J14)),SUM(D14:I14))</f>
        <v>1134</v>
      </c>
      <c r="L14" s="20">
        <f>K14+C14*(IF(J14&gt;0,6,COUNTIF(D14:I14,"&gt;0")))</f>
        <v>1182</v>
      </c>
      <c r="M14" s="21">
        <f>IF(L14&gt;0,L14/COUNTA(D14:I14),0)</f>
        <v>197</v>
      </c>
      <c r="N14" s="22">
        <f t="shared" si="0"/>
        <v>244</v>
      </c>
    </row>
    <row r="15" spans="1:14" s="13" customFormat="1" ht="13.5" customHeight="1">
      <c r="A15" s="16">
        <v>7</v>
      </c>
      <c r="B15" s="121" t="s">
        <v>65</v>
      </c>
      <c r="C15" s="23">
        <v>5</v>
      </c>
      <c r="D15" s="24">
        <v>219</v>
      </c>
      <c r="E15" s="24">
        <v>152</v>
      </c>
      <c r="F15" s="24">
        <v>174</v>
      </c>
      <c r="G15" s="24">
        <v>247</v>
      </c>
      <c r="H15" s="24">
        <v>167</v>
      </c>
      <c r="I15" s="24">
        <v>171</v>
      </c>
      <c r="J15" s="19">
        <v>162</v>
      </c>
      <c r="K15" s="20">
        <f>IF(J15&gt;0,(SUM(D15:J15)-MIN(D15:J15)),SUM(D15:I15))</f>
        <v>1140</v>
      </c>
      <c r="L15" s="20">
        <f>K15+C15*(IF(J15&gt;0,6,COUNTIF(D15:I15,"&gt;0")))</f>
        <v>1170</v>
      </c>
      <c r="M15" s="21">
        <f>IF(L15&gt;0,L15/COUNTA(D15:I15),0)</f>
        <v>195</v>
      </c>
      <c r="N15" s="22">
        <f t="shared" si="0"/>
        <v>247</v>
      </c>
    </row>
    <row r="16" spans="1:14" s="25" customFormat="1" ht="13.5" customHeight="1">
      <c r="A16" s="16">
        <v>8</v>
      </c>
      <c r="B16" s="115" t="s">
        <v>46</v>
      </c>
      <c r="C16" s="23">
        <v>8</v>
      </c>
      <c r="D16" s="18">
        <v>184</v>
      </c>
      <c r="E16" s="18">
        <v>208</v>
      </c>
      <c r="F16" s="18">
        <v>214</v>
      </c>
      <c r="G16" s="18">
        <v>209</v>
      </c>
      <c r="H16" s="18">
        <v>145</v>
      </c>
      <c r="I16" s="18">
        <v>160</v>
      </c>
      <c r="J16" s="19"/>
      <c r="K16" s="20">
        <f>IF(J16&gt;0,(SUM(D16:J16)-MIN(D16:J16)),SUM(D16:I16))</f>
        <v>1120</v>
      </c>
      <c r="L16" s="20">
        <f>K16+C16*(IF(J16&gt;0,6,COUNTIF(D16:I16,"&gt;0")))</f>
        <v>1168</v>
      </c>
      <c r="M16" s="21">
        <f>IF(L16&gt;0,L16/COUNTA(D16:I16),0)</f>
        <v>194.66666666666666</v>
      </c>
      <c r="N16" s="22">
        <f t="shared" si="0"/>
        <v>214</v>
      </c>
    </row>
    <row r="17" spans="1:14" s="13" customFormat="1" ht="13.5" customHeight="1">
      <c r="A17" s="16">
        <v>9</v>
      </c>
      <c r="B17" s="146" t="s">
        <v>71</v>
      </c>
      <c r="C17" s="17">
        <v>8</v>
      </c>
      <c r="D17" s="24">
        <v>171</v>
      </c>
      <c r="E17" s="24">
        <v>193</v>
      </c>
      <c r="F17" s="24">
        <v>132</v>
      </c>
      <c r="G17" s="24">
        <v>171</v>
      </c>
      <c r="H17" s="24">
        <v>169</v>
      </c>
      <c r="I17" s="24">
        <v>174</v>
      </c>
      <c r="J17" s="19">
        <v>202</v>
      </c>
      <c r="K17" s="20">
        <f>IF(J17&gt;0,(SUM(D17:J17)-MIN(D17:J17)),SUM(D17:I17))</f>
        <v>1080</v>
      </c>
      <c r="L17" s="20">
        <f>K17+C17*(IF(J17&gt;0,6,COUNTIF(D17:I17,"&gt;0")))</f>
        <v>1128</v>
      </c>
      <c r="M17" s="21">
        <f>IF(L17&gt;0,L17/COUNTA(D17:I17),0)</f>
        <v>188</v>
      </c>
      <c r="N17" s="22">
        <f t="shared" si="0"/>
        <v>202</v>
      </c>
    </row>
    <row r="18" spans="1:14" s="13" customFormat="1" ht="13.5" customHeight="1">
      <c r="A18" s="16">
        <v>10</v>
      </c>
      <c r="B18" s="147" t="s">
        <v>75</v>
      </c>
      <c r="C18" s="17">
        <v>8</v>
      </c>
      <c r="D18" s="24">
        <v>166</v>
      </c>
      <c r="E18" s="24">
        <v>178</v>
      </c>
      <c r="F18" s="24">
        <v>164</v>
      </c>
      <c r="G18" s="24">
        <v>197</v>
      </c>
      <c r="H18" s="24">
        <v>181</v>
      </c>
      <c r="I18" s="24">
        <v>191</v>
      </c>
      <c r="J18" s="19">
        <v>144</v>
      </c>
      <c r="K18" s="20">
        <f>IF(J18&gt;0,(SUM(D18:J18)-MIN(D18:J18)),SUM(D18:I18))</f>
        <v>1077</v>
      </c>
      <c r="L18" s="20">
        <f>K18+C18*(IF(J18&gt;0,6,COUNTIF(D18:I18,"&gt;0")))</f>
        <v>1125</v>
      </c>
      <c r="M18" s="21">
        <f>IF(L18&gt;0,L18/COUNTA(D18:I18),0)</f>
        <v>187.5</v>
      </c>
      <c r="N18" s="22">
        <f t="shared" si="0"/>
        <v>197</v>
      </c>
    </row>
    <row r="19" spans="1:14" s="13" customFormat="1" ht="13.5" customHeight="1">
      <c r="A19" s="16">
        <v>11</v>
      </c>
      <c r="B19" s="115" t="s">
        <v>44</v>
      </c>
      <c r="C19" s="23">
        <v>5</v>
      </c>
      <c r="D19" s="18">
        <v>148</v>
      </c>
      <c r="E19" s="18">
        <v>169</v>
      </c>
      <c r="F19" s="18">
        <v>156</v>
      </c>
      <c r="G19" s="18">
        <v>161</v>
      </c>
      <c r="H19" s="18">
        <v>213</v>
      </c>
      <c r="I19" s="18">
        <v>199</v>
      </c>
      <c r="J19" s="19">
        <v>193</v>
      </c>
      <c r="K19" s="20">
        <f>IF(J19&gt;0,(SUM(D19:J19)-MIN(D19:J19)),SUM(D19:I19))</f>
        <v>1091</v>
      </c>
      <c r="L19" s="20">
        <f>K19+C19*(IF(J19&gt;0,6,COUNTIF(D19:I19,"&gt;0")))</f>
        <v>1121</v>
      </c>
      <c r="M19" s="21">
        <f>IF(L19&gt;0,L19/COUNTA(D19:I19),0)</f>
        <v>186.83333333333334</v>
      </c>
      <c r="N19" s="22">
        <f t="shared" si="0"/>
        <v>213</v>
      </c>
    </row>
    <row r="20" spans="1:14" s="13" customFormat="1" ht="13.5" customHeight="1">
      <c r="A20" s="16">
        <v>12</v>
      </c>
      <c r="B20" s="115" t="s">
        <v>49</v>
      </c>
      <c r="C20" s="23"/>
      <c r="D20" s="18">
        <v>193</v>
      </c>
      <c r="E20" s="18">
        <v>166</v>
      </c>
      <c r="F20" s="18">
        <v>195</v>
      </c>
      <c r="G20" s="18">
        <v>186</v>
      </c>
      <c r="H20" s="18">
        <v>187</v>
      </c>
      <c r="I20" s="18">
        <v>190</v>
      </c>
      <c r="J20" s="19">
        <v>169</v>
      </c>
      <c r="K20" s="20">
        <f>IF(J20&gt;0,(SUM(D20:J20)-MIN(D20:J20)),SUM(D20:I20))</f>
        <v>1120</v>
      </c>
      <c r="L20" s="20">
        <f>K20+C20*(IF(J20&gt;0,6,COUNTIF(D20:I20,"&gt;0")))</f>
        <v>1120</v>
      </c>
      <c r="M20" s="21">
        <f>IF(L20&gt;0,L20/COUNTA(D20:I20),0)</f>
        <v>186.66666666666666</v>
      </c>
      <c r="N20" s="22">
        <f t="shared" si="0"/>
        <v>195</v>
      </c>
    </row>
    <row r="21" spans="1:14" s="13" customFormat="1" ht="13.5" customHeight="1">
      <c r="A21" s="16">
        <v>13</v>
      </c>
      <c r="B21" s="115" t="s">
        <v>47</v>
      </c>
      <c r="C21" s="23"/>
      <c r="D21" s="24">
        <v>210</v>
      </c>
      <c r="E21" s="24">
        <v>205</v>
      </c>
      <c r="F21" s="24">
        <v>166</v>
      </c>
      <c r="G21" s="24">
        <v>169</v>
      </c>
      <c r="H21" s="24">
        <v>219</v>
      </c>
      <c r="I21" s="24">
        <v>148</v>
      </c>
      <c r="J21" s="19"/>
      <c r="K21" s="20">
        <f>IF(J21&gt;0,(SUM(D21:J21)-MIN(D21:J21)),SUM(D21:I21))</f>
        <v>1117</v>
      </c>
      <c r="L21" s="20">
        <f>K21+C21*(IF(J21&gt;0,6,COUNTIF(D21:I21,"&gt;0")))</f>
        <v>1117</v>
      </c>
      <c r="M21" s="21">
        <f>IF(L21&gt;0,L21/COUNTA(D21:I21),0)</f>
        <v>186.16666666666666</v>
      </c>
      <c r="N21" s="22">
        <f t="shared" si="0"/>
        <v>219</v>
      </c>
    </row>
    <row r="22" spans="1:14" s="13" customFormat="1" ht="13.5" customHeight="1">
      <c r="A22" s="16">
        <v>14</v>
      </c>
      <c r="B22" s="121" t="s">
        <v>43</v>
      </c>
      <c r="C22" s="17"/>
      <c r="D22" s="18">
        <v>170</v>
      </c>
      <c r="E22" s="18">
        <v>183</v>
      </c>
      <c r="F22" s="18">
        <v>129</v>
      </c>
      <c r="G22" s="18">
        <v>203</v>
      </c>
      <c r="H22" s="18">
        <v>226</v>
      </c>
      <c r="I22" s="18">
        <v>199</v>
      </c>
      <c r="J22" s="19">
        <v>131</v>
      </c>
      <c r="K22" s="20">
        <f>IF(J22&gt;0,(SUM(D22:J22)-MIN(D22:J22)),SUM(D22:I22))</f>
        <v>1112</v>
      </c>
      <c r="L22" s="20">
        <f>K22+C22*(IF(J22&gt;0,6,COUNTIF(D22:I22,"&gt;0")))</f>
        <v>1112</v>
      </c>
      <c r="M22" s="21">
        <f>IF(L22&gt;0,L22/COUNTA(D22:I22),0)</f>
        <v>185.33333333333334</v>
      </c>
      <c r="N22" s="22">
        <f t="shared" si="0"/>
        <v>226</v>
      </c>
    </row>
    <row r="23" spans="1:14" s="13" customFormat="1" ht="13.5" customHeight="1">
      <c r="A23" s="16">
        <v>15</v>
      </c>
      <c r="B23" s="115" t="s">
        <v>53</v>
      </c>
      <c r="C23" s="17"/>
      <c r="D23" s="24">
        <v>143</v>
      </c>
      <c r="E23" s="24">
        <v>193</v>
      </c>
      <c r="F23" s="24">
        <v>145</v>
      </c>
      <c r="G23" s="24">
        <v>226</v>
      </c>
      <c r="H23" s="24">
        <v>162</v>
      </c>
      <c r="I23" s="24">
        <v>232</v>
      </c>
      <c r="J23" s="19"/>
      <c r="K23" s="20">
        <f>IF(J23&gt;0,(SUM(D23:J23)-MIN(D23:J23)),SUM(D23:I23))</f>
        <v>1101</v>
      </c>
      <c r="L23" s="20">
        <f>K23+C23*(IF(J23&gt;0,6,COUNTIF(D23:I23,"&gt;0")))</f>
        <v>1101</v>
      </c>
      <c r="M23" s="21">
        <f>IF(L23&gt;0,L23/COUNTA(D23:I23),0)</f>
        <v>183.5</v>
      </c>
      <c r="N23" s="22">
        <f t="shared" si="0"/>
        <v>232</v>
      </c>
    </row>
    <row r="24" spans="1:14" s="13" customFormat="1" ht="13.5" customHeight="1" thickBot="1">
      <c r="A24" s="16">
        <v>16</v>
      </c>
      <c r="B24" s="115" t="s">
        <v>66</v>
      </c>
      <c r="C24" s="23"/>
      <c r="D24" s="18">
        <v>176</v>
      </c>
      <c r="E24" s="18">
        <v>185</v>
      </c>
      <c r="F24" s="18">
        <v>202</v>
      </c>
      <c r="G24" s="18">
        <v>163</v>
      </c>
      <c r="H24" s="18">
        <v>165</v>
      </c>
      <c r="I24" s="18">
        <v>166</v>
      </c>
      <c r="J24" s="19">
        <v>200</v>
      </c>
      <c r="K24" s="20">
        <f>IF(J24&gt;0,(SUM(D24:J24)-MIN(D24:J24)),SUM(D24:I24))</f>
        <v>1094</v>
      </c>
      <c r="L24" s="20">
        <f>K24+C24*(IF(J24&gt;0,6,COUNTIF(D24:I24,"&gt;0")))</f>
        <v>1094</v>
      </c>
      <c r="M24" s="21">
        <f>IF(L24&gt;0,L24/COUNTA(D24:I24),0)</f>
        <v>182.33333333333334</v>
      </c>
      <c r="N24" s="22">
        <f t="shared" si="0"/>
        <v>202</v>
      </c>
    </row>
    <row r="25" spans="1:14" s="13" customFormat="1" ht="13.5" customHeight="1" thickBot="1">
      <c r="A25" s="16">
        <v>17</v>
      </c>
      <c r="B25" s="121" t="s">
        <v>58</v>
      </c>
      <c r="C25" s="23"/>
      <c r="D25" s="24">
        <v>149</v>
      </c>
      <c r="E25" s="24">
        <v>233</v>
      </c>
      <c r="F25" s="24">
        <v>197</v>
      </c>
      <c r="G25" s="24">
        <v>164</v>
      </c>
      <c r="H25" s="24">
        <v>154</v>
      </c>
      <c r="I25" s="24">
        <v>159</v>
      </c>
      <c r="J25" s="19">
        <v>186</v>
      </c>
      <c r="K25" s="20">
        <f>IF(J25&gt;0,(SUM(D25:J25)-MIN(D25:J25)),SUM(D25:I25))</f>
        <v>1093</v>
      </c>
      <c r="L25" s="20">
        <f>K25+C25*(IF(J25&gt;0,6,COUNTIF(D25:I25,"&gt;0")))</f>
        <v>1093</v>
      </c>
      <c r="M25" s="21">
        <f>IF(L25&gt;0,L25/COUNTA(D25:I25),0)</f>
        <v>182.16666666666666</v>
      </c>
      <c r="N25" s="22">
        <f t="shared" si="0"/>
        <v>233</v>
      </c>
    </row>
    <row r="26" spans="1:14" s="13" customFormat="1" ht="13.5" customHeight="1" thickBot="1">
      <c r="A26" s="16">
        <v>18</v>
      </c>
      <c r="B26" s="115" t="s">
        <v>62</v>
      </c>
      <c r="C26" s="23">
        <v>8</v>
      </c>
      <c r="D26" s="24">
        <v>163</v>
      </c>
      <c r="E26" s="24">
        <v>166</v>
      </c>
      <c r="F26" s="24">
        <v>154</v>
      </c>
      <c r="G26" s="24">
        <v>189</v>
      </c>
      <c r="H26" s="24">
        <v>172</v>
      </c>
      <c r="I26" s="24">
        <v>184</v>
      </c>
      <c r="J26" s="19">
        <v>167</v>
      </c>
      <c r="K26" s="20">
        <f>IF(J26&gt;0,(SUM(D26:J26)-MIN(D26:J26)),SUM(D26:I26))</f>
        <v>1041</v>
      </c>
      <c r="L26" s="20">
        <f>K26+C26*(IF(J26&gt;0,6,COUNTIF(D26:I26,"&gt;0")))</f>
        <v>1089</v>
      </c>
      <c r="M26" s="21">
        <f>IF(L26&gt;0,L26/COUNTA(D26:I26),0)</f>
        <v>181.5</v>
      </c>
      <c r="N26" s="22">
        <f t="shared" si="0"/>
        <v>189</v>
      </c>
    </row>
    <row r="27" spans="1:14" s="13" customFormat="1" ht="13.5" customHeight="1">
      <c r="A27" s="16">
        <v>19</v>
      </c>
      <c r="B27" s="121" t="s">
        <v>61</v>
      </c>
      <c r="C27" s="23"/>
      <c r="D27" s="18">
        <v>187</v>
      </c>
      <c r="E27" s="18">
        <v>182</v>
      </c>
      <c r="F27" s="18">
        <v>167</v>
      </c>
      <c r="G27" s="18">
        <v>165</v>
      </c>
      <c r="H27" s="18">
        <v>191</v>
      </c>
      <c r="I27" s="18">
        <v>191</v>
      </c>
      <c r="J27" s="19">
        <v>171</v>
      </c>
      <c r="K27" s="20">
        <f>IF(J27&gt;0,(SUM(D27:J27)-MIN(D27:J27)),SUM(D27:I27))</f>
        <v>1089</v>
      </c>
      <c r="L27" s="20">
        <f>K27+C27*(IF(J27&gt;0,6,COUNTIF(D27:I27,"&gt;0")))</f>
        <v>1089</v>
      </c>
      <c r="M27" s="21">
        <f>IF(L27&gt;0,L27/COUNTA(D27:I27),0)</f>
        <v>181.5</v>
      </c>
      <c r="N27" s="22">
        <f t="shared" si="0"/>
        <v>191</v>
      </c>
    </row>
    <row r="28" spans="1:14" s="13" customFormat="1" ht="13.5" customHeight="1">
      <c r="A28" s="16">
        <v>20</v>
      </c>
      <c r="B28" s="115" t="s">
        <v>68</v>
      </c>
      <c r="C28" s="23"/>
      <c r="D28" s="18">
        <v>166</v>
      </c>
      <c r="E28" s="18">
        <v>182</v>
      </c>
      <c r="F28" s="18">
        <v>208</v>
      </c>
      <c r="G28" s="18">
        <v>172</v>
      </c>
      <c r="H28" s="18">
        <v>180</v>
      </c>
      <c r="I28" s="18">
        <v>178</v>
      </c>
      <c r="J28" s="19">
        <v>127</v>
      </c>
      <c r="K28" s="20">
        <f>IF(J28&gt;0,(SUM(D28:J28)-MIN(D28:J28)),SUM(D28:I28))</f>
        <v>1086</v>
      </c>
      <c r="L28" s="20">
        <f>K28+C28*(IF(J28&gt;0,6,COUNTIF(D28:I28,"&gt;0")))</f>
        <v>1086</v>
      </c>
      <c r="M28" s="21">
        <f>IF(L28&gt;0,L28/COUNTA(D28:I28),0)</f>
        <v>181</v>
      </c>
      <c r="N28" s="22">
        <f t="shared" si="0"/>
        <v>208</v>
      </c>
    </row>
    <row r="29" spans="1:14" s="13" customFormat="1" ht="13.5" customHeight="1">
      <c r="A29" s="16">
        <v>21</v>
      </c>
      <c r="B29" s="115" t="s">
        <v>51</v>
      </c>
      <c r="C29" s="23">
        <v>13</v>
      </c>
      <c r="D29" s="18">
        <v>159</v>
      </c>
      <c r="E29" s="18">
        <v>223</v>
      </c>
      <c r="F29" s="18">
        <v>165</v>
      </c>
      <c r="G29" s="18">
        <v>140</v>
      </c>
      <c r="H29" s="18">
        <v>155</v>
      </c>
      <c r="I29" s="18">
        <v>158</v>
      </c>
      <c r="J29" s="19">
        <v>134</v>
      </c>
      <c r="K29" s="20">
        <f>IF(J29&gt;0,(SUM(D29:J29)-MIN(D29:J29)),SUM(D29:I29))</f>
        <v>1000</v>
      </c>
      <c r="L29" s="20">
        <f>K29+C29*(IF(J29&gt;0,6,COUNTIF(D29:I29,"&gt;0")))</f>
        <v>1078</v>
      </c>
      <c r="M29" s="21">
        <f>IF(L29&gt;0,L29/COUNTA(D29:I29),0)</f>
        <v>179.66666666666666</v>
      </c>
      <c r="N29" s="22">
        <f t="shared" si="0"/>
        <v>223</v>
      </c>
    </row>
    <row r="30" spans="1:14" s="13" customFormat="1" ht="13.5" customHeight="1">
      <c r="A30" s="16">
        <v>22</v>
      </c>
      <c r="B30" s="115" t="s">
        <v>45</v>
      </c>
      <c r="C30" s="23"/>
      <c r="D30" s="18">
        <v>186</v>
      </c>
      <c r="E30" s="18">
        <v>150</v>
      </c>
      <c r="F30" s="18">
        <v>203</v>
      </c>
      <c r="G30" s="18">
        <v>195</v>
      </c>
      <c r="H30" s="18">
        <v>147</v>
      </c>
      <c r="I30" s="18">
        <v>197</v>
      </c>
      <c r="J30" s="19"/>
      <c r="K30" s="20">
        <f>IF(J30&gt;0,(SUM(D30:J30)-MIN(D30:J30)),SUM(D30:I30))</f>
        <v>1078</v>
      </c>
      <c r="L30" s="20">
        <f>K30+C30*(IF(J30&gt;0,6,COUNTIF(D30:I30,"&gt;0")))</f>
        <v>1078</v>
      </c>
      <c r="M30" s="21">
        <f>IF(L30&gt;0,L30/COUNTA(D30:I30),0)</f>
        <v>179.66666666666666</v>
      </c>
      <c r="N30" s="22">
        <f t="shared" si="0"/>
        <v>203</v>
      </c>
    </row>
    <row r="31" spans="1:14" s="13" customFormat="1" ht="13.5" customHeight="1">
      <c r="A31" s="16">
        <v>23</v>
      </c>
      <c r="B31" s="115" t="s">
        <v>48</v>
      </c>
      <c r="C31" s="23">
        <v>8</v>
      </c>
      <c r="D31" s="18">
        <v>131</v>
      </c>
      <c r="E31" s="18">
        <v>155</v>
      </c>
      <c r="F31" s="18">
        <v>175</v>
      </c>
      <c r="G31" s="18">
        <v>188</v>
      </c>
      <c r="H31" s="18">
        <v>156</v>
      </c>
      <c r="I31" s="18">
        <v>147</v>
      </c>
      <c r="J31" s="19">
        <v>209</v>
      </c>
      <c r="K31" s="20">
        <f>IF(J31&gt;0,(SUM(D31:J31)-MIN(D31:J31)),SUM(D31:I31))</f>
        <v>1030</v>
      </c>
      <c r="L31" s="20">
        <f>K31+C31*(IF(J31&gt;0,6,COUNTIF(D31:I31,"&gt;0")))</f>
        <v>1078</v>
      </c>
      <c r="M31" s="21">
        <f>IF(L31&gt;0,L31/COUNTA(D31:I31),0)</f>
        <v>179.66666666666666</v>
      </c>
      <c r="N31" s="22">
        <f t="shared" si="0"/>
        <v>209</v>
      </c>
    </row>
    <row r="32" spans="1:14" s="13" customFormat="1" ht="13.5" customHeight="1">
      <c r="A32" s="16">
        <v>24</v>
      </c>
      <c r="B32" s="115" t="s">
        <v>64</v>
      </c>
      <c r="C32" s="17"/>
      <c r="D32" s="18">
        <v>169</v>
      </c>
      <c r="E32" s="18">
        <v>159</v>
      </c>
      <c r="F32" s="18">
        <v>168</v>
      </c>
      <c r="G32" s="18">
        <v>173</v>
      </c>
      <c r="H32" s="18">
        <v>177</v>
      </c>
      <c r="I32" s="18">
        <v>191</v>
      </c>
      <c r="J32" s="19">
        <v>194</v>
      </c>
      <c r="K32" s="20">
        <f>IF(J32&gt;0,(SUM(D32:J32)-MIN(D32:J32)),SUM(D32:I32))</f>
        <v>1072</v>
      </c>
      <c r="L32" s="20">
        <f>K32+C32*(IF(J32&gt;0,6,COUNTIF(D32:I32,"&gt;0")))</f>
        <v>1072</v>
      </c>
      <c r="M32" s="21">
        <f>IF(L32&gt;0,L32/COUNTA(D32:I32),0)</f>
        <v>178.66666666666666</v>
      </c>
      <c r="N32" s="22">
        <f t="shared" si="0"/>
        <v>194</v>
      </c>
    </row>
    <row r="33" spans="1:14" s="13" customFormat="1" ht="13.5" customHeight="1">
      <c r="A33" s="16">
        <v>25</v>
      </c>
      <c r="B33" s="115" t="s">
        <v>56</v>
      </c>
      <c r="C33" s="23">
        <v>13</v>
      </c>
      <c r="D33" s="24">
        <v>166</v>
      </c>
      <c r="E33" s="24">
        <v>167</v>
      </c>
      <c r="F33" s="24">
        <v>191</v>
      </c>
      <c r="G33" s="24">
        <v>158</v>
      </c>
      <c r="H33" s="24">
        <v>144</v>
      </c>
      <c r="I33" s="24">
        <v>158</v>
      </c>
      <c r="J33" s="19">
        <v>135</v>
      </c>
      <c r="K33" s="20">
        <f>IF(J33&gt;0,(SUM(D33:J33)-MIN(D33:J33)),SUM(D33:I33))</f>
        <v>984</v>
      </c>
      <c r="L33" s="20">
        <f>K33+C33*(IF(J33&gt;0,6,COUNTIF(D33:I33,"&gt;0")))</f>
        <v>1062</v>
      </c>
      <c r="M33" s="21">
        <f>IF(L33&gt;0,L33/COUNTA(D33:I33),0)</f>
        <v>177</v>
      </c>
      <c r="N33" s="22">
        <f t="shared" si="0"/>
        <v>191</v>
      </c>
    </row>
    <row r="34" spans="1:14" s="13" customFormat="1" ht="13.5" customHeight="1">
      <c r="A34" s="16">
        <v>26</v>
      </c>
      <c r="B34" s="115" t="s">
        <v>54</v>
      </c>
      <c r="C34" s="23">
        <v>5</v>
      </c>
      <c r="D34" s="24">
        <v>175</v>
      </c>
      <c r="E34" s="24">
        <v>159</v>
      </c>
      <c r="F34" s="24">
        <v>185</v>
      </c>
      <c r="G34" s="24">
        <v>168</v>
      </c>
      <c r="H34" s="24">
        <v>176</v>
      </c>
      <c r="I34" s="24">
        <v>139</v>
      </c>
      <c r="J34" s="19"/>
      <c r="K34" s="20">
        <f>IF(J34&gt;0,(SUM(D34:J34)-MIN(D34:J34)),SUM(D34:I34))</f>
        <v>1002</v>
      </c>
      <c r="L34" s="20">
        <f>K34+C34*(IF(J34&gt;0,6,COUNTIF(D34:I34,"&gt;0")))</f>
        <v>1032</v>
      </c>
      <c r="M34" s="21">
        <f>IF(L34&gt;0,L34/COUNTA(D34:I34),0)</f>
        <v>172</v>
      </c>
      <c r="N34" s="22">
        <f t="shared" si="0"/>
        <v>185</v>
      </c>
    </row>
    <row r="35" spans="1:14" s="13" customFormat="1" ht="13.5" customHeight="1">
      <c r="A35" s="16">
        <v>27</v>
      </c>
      <c r="B35" s="115" t="s">
        <v>69</v>
      </c>
      <c r="C35" s="17"/>
      <c r="D35" s="18">
        <v>186</v>
      </c>
      <c r="E35" s="18">
        <v>182</v>
      </c>
      <c r="F35" s="18">
        <v>153</v>
      </c>
      <c r="G35" s="18">
        <v>146</v>
      </c>
      <c r="H35" s="18">
        <v>173</v>
      </c>
      <c r="I35" s="18">
        <v>167</v>
      </c>
      <c r="J35" s="19">
        <v>171</v>
      </c>
      <c r="K35" s="20">
        <f>IF(J35&gt;0,(SUM(D35:J35)-MIN(D35:J35)),SUM(D35:I35))</f>
        <v>1032</v>
      </c>
      <c r="L35" s="20">
        <f>K35+C35*(IF(J35&gt;0,6,COUNTIF(D35:I35,"&gt;0")))</f>
        <v>1032</v>
      </c>
      <c r="M35" s="21">
        <f>IF(L35&gt;0,L35/COUNTA(D35:I35),0)</f>
        <v>172</v>
      </c>
      <c r="N35" s="22">
        <f t="shared" si="0"/>
        <v>186</v>
      </c>
    </row>
    <row r="36" spans="1:14" s="13" customFormat="1" ht="13.5" customHeight="1">
      <c r="A36" s="16">
        <v>28</v>
      </c>
      <c r="B36" s="115" t="s">
        <v>67</v>
      </c>
      <c r="C36" s="23">
        <v>8</v>
      </c>
      <c r="D36" s="18">
        <v>179</v>
      </c>
      <c r="E36" s="18">
        <v>156</v>
      </c>
      <c r="F36" s="18">
        <v>180</v>
      </c>
      <c r="G36" s="18">
        <v>181</v>
      </c>
      <c r="H36" s="18">
        <v>132</v>
      </c>
      <c r="I36" s="18">
        <v>121</v>
      </c>
      <c r="J36" s="19"/>
      <c r="K36" s="20">
        <f>IF(J36&gt;0,(SUM(D36:J36)-MIN(D36:J36)),SUM(D36:I36))</f>
        <v>949</v>
      </c>
      <c r="L36" s="20">
        <f>K36+C36*(IF(J36&gt;0,6,COUNTIF(D36:I36,"&gt;0")))</f>
        <v>997</v>
      </c>
      <c r="M36" s="21">
        <f>IF(L36&gt;0,L36/COUNTA(D36:I36),0)</f>
        <v>166.16666666666666</v>
      </c>
      <c r="N36" s="22">
        <f t="shared" si="0"/>
        <v>181</v>
      </c>
    </row>
    <row r="37" spans="1:14" s="13" customFormat="1" ht="13.5" customHeight="1">
      <c r="A37" s="16">
        <v>29</v>
      </c>
      <c r="B37" s="115" t="s">
        <v>70</v>
      </c>
      <c r="C37" s="23"/>
      <c r="D37" s="18">
        <v>150</v>
      </c>
      <c r="E37" s="18">
        <v>145</v>
      </c>
      <c r="F37" s="18">
        <v>168</v>
      </c>
      <c r="G37" s="18">
        <v>163</v>
      </c>
      <c r="H37" s="18">
        <v>183</v>
      </c>
      <c r="I37" s="18">
        <v>185</v>
      </c>
      <c r="J37" s="19"/>
      <c r="K37" s="20">
        <f>IF(J37&gt;0,(SUM(D37:J37)-MIN(D37:J37)),SUM(D37:I37))</f>
        <v>994</v>
      </c>
      <c r="L37" s="20">
        <f>K37+C37*(IF(J37&gt;0,6,COUNTIF(D37:I37,"&gt;0")))</f>
        <v>994</v>
      </c>
      <c r="M37" s="21">
        <f>IF(L37&gt;0,L37/COUNTA(D37:I37),0)</f>
        <v>165.66666666666666</v>
      </c>
      <c r="N37" s="22">
        <f t="shared" si="0"/>
        <v>185</v>
      </c>
    </row>
    <row r="38" spans="1:14" s="13" customFormat="1" ht="12.75" customHeight="1" thickBot="1">
      <c r="A38" s="16">
        <v>30</v>
      </c>
      <c r="B38" s="115" t="s">
        <v>57</v>
      </c>
      <c r="C38" s="23">
        <v>5</v>
      </c>
      <c r="D38" s="24">
        <v>155</v>
      </c>
      <c r="E38" s="24">
        <v>136</v>
      </c>
      <c r="F38" s="24">
        <v>156</v>
      </c>
      <c r="G38" s="24">
        <v>149</v>
      </c>
      <c r="H38" s="24">
        <v>188</v>
      </c>
      <c r="I38" s="24">
        <v>167</v>
      </c>
      <c r="J38" s="19"/>
      <c r="K38" s="20">
        <f>IF(J38&gt;0,(SUM(D38:J38)-MIN(D38:J38)),SUM(D38:I38))</f>
        <v>951</v>
      </c>
      <c r="L38" s="20">
        <f>K38+C38*(IF(J38&gt;0,6,COUNTIF(D38:I38,"&gt;0")))</f>
        <v>981</v>
      </c>
      <c r="M38" s="21">
        <f>IF(L38&gt;0,L38/COUNTA(D38:I38),0)</f>
        <v>163.5</v>
      </c>
      <c r="N38" s="22">
        <f t="shared" si="0"/>
        <v>188</v>
      </c>
    </row>
    <row r="39" spans="1:14" s="13" customFormat="1" ht="15" customHeight="1" thickBot="1">
      <c r="A39" s="16">
        <v>31</v>
      </c>
      <c r="B39" s="120" t="s">
        <v>73</v>
      </c>
      <c r="C39" s="17">
        <v>8</v>
      </c>
      <c r="D39" s="24">
        <v>178</v>
      </c>
      <c r="E39" s="24">
        <v>178</v>
      </c>
      <c r="F39" s="24">
        <v>122</v>
      </c>
      <c r="G39" s="24">
        <v>167</v>
      </c>
      <c r="H39" s="24">
        <v>142</v>
      </c>
      <c r="I39" s="24">
        <v>135</v>
      </c>
      <c r="J39" s="19"/>
      <c r="K39" s="20">
        <f>IF(J39&gt;0,(SUM(D39:J39)-MIN(D39:J39)),SUM(D39:I39))</f>
        <v>922</v>
      </c>
      <c r="L39" s="20">
        <f>K39+C39*(IF(J39&gt;0,6,COUNTIF(D39:I39,"&gt;0")))</f>
        <v>970</v>
      </c>
      <c r="M39" s="21">
        <f>IF(L39&gt;0,L39/COUNTA(D39:I39),0)</f>
        <v>161.66666666666666</v>
      </c>
      <c r="N39" s="22">
        <f t="shared" si="0"/>
        <v>178</v>
      </c>
    </row>
    <row r="40" spans="1:13" s="13" customFormat="1" ht="15" customHeight="1" thickBot="1">
      <c r="A40" s="16">
        <v>32</v>
      </c>
      <c r="B40" s="121" t="s">
        <v>60</v>
      </c>
      <c r="C40" s="17">
        <v>5</v>
      </c>
      <c r="D40" s="24">
        <v>172</v>
      </c>
      <c r="E40" s="24">
        <v>137</v>
      </c>
      <c r="F40" s="24">
        <v>151</v>
      </c>
      <c r="G40" s="24">
        <v>164</v>
      </c>
      <c r="H40" s="24">
        <v>143</v>
      </c>
      <c r="I40" s="24">
        <v>127</v>
      </c>
      <c r="J40" s="19"/>
      <c r="K40" s="20">
        <f>IF(J40&gt;0,(SUM(D40:J40)-MIN(D40:J40)),SUM(D40:I40))</f>
        <v>894</v>
      </c>
      <c r="L40" s="20">
        <f>K40+C40*(IF(J40&gt;0,6,COUNTIF(D40:I40,"&gt;0")))</f>
        <v>924</v>
      </c>
      <c r="M40" s="21">
        <f>IF(L40&gt;0,L40/COUNTA(D40:I40),0)</f>
        <v>154</v>
      </c>
    </row>
    <row r="41" spans="1:14" s="13" customFormat="1" ht="15.75" customHeight="1" thickBot="1">
      <c r="A41" s="16">
        <v>33</v>
      </c>
      <c r="B41" s="115" t="s">
        <v>72</v>
      </c>
      <c r="C41" s="23">
        <v>5</v>
      </c>
      <c r="D41" s="18">
        <v>139</v>
      </c>
      <c r="E41" s="18">
        <v>142</v>
      </c>
      <c r="F41" s="18">
        <v>148</v>
      </c>
      <c r="G41" s="18">
        <v>146</v>
      </c>
      <c r="H41" s="18">
        <v>138</v>
      </c>
      <c r="I41" s="18">
        <v>159</v>
      </c>
      <c r="J41" s="19"/>
      <c r="K41" s="20">
        <f>IF(J41&gt;0,(SUM(D41:J41)-MIN(D41:J41)),SUM(D41:I41))</f>
        <v>872</v>
      </c>
      <c r="L41" s="20">
        <f>K41+C41*(IF(J41&gt;0,6,COUNTIF(D41:I41,"&gt;0")))</f>
        <v>902</v>
      </c>
      <c r="M41" s="21">
        <f>IF(L41&gt;0,L41/COUNTA(D41:I41),0)</f>
        <v>150.33333333333334</v>
      </c>
      <c r="N41" s="12"/>
    </row>
    <row r="42" spans="2:17" s="13" customFormat="1" ht="13.5" customHeight="1">
      <c r="B42"/>
      <c r="C42"/>
      <c r="D42"/>
      <c r="E42"/>
      <c r="F42"/>
      <c r="G42"/>
      <c r="H42"/>
      <c r="I42"/>
      <c r="J42"/>
      <c r="K42"/>
      <c r="L42" s="12"/>
      <c r="M42" s="12"/>
      <c r="N42" s="12"/>
      <c r="O42" s="12"/>
      <c r="P42" s="12"/>
      <c r="Q42" s="12"/>
    </row>
    <row r="43" spans="1:17" s="29" customFormat="1" ht="13.5" customHeight="1">
      <c r="A43"/>
      <c r="B43"/>
      <c r="C43"/>
      <c r="D43"/>
      <c r="E43"/>
      <c r="F43"/>
      <c r="G43"/>
      <c r="H43"/>
      <c r="I43"/>
      <c r="J43"/>
      <c r="K43"/>
      <c r="L43" s="28"/>
      <c r="M43" s="28"/>
      <c r="N43" s="28"/>
      <c r="O43" s="28"/>
      <c r="P43" s="28"/>
      <c r="Q43" s="28"/>
    </row>
    <row r="44" spans="1:17" s="29" customFormat="1" ht="13.5" customHeight="1">
      <c r="A44"/>
      <c r="B44"/>
      <c r="C44"/>
      <c r="D44"/>
      <c r="E44"/>
      <c r="F44"/>
      <c r="G44"/>
      <c r="H44"/>
      <c r="I44"/>
      <c r="J44"/>
      <c r="K44"/>
      <c r="L44" s="28"/>
      <c r="M44" s="28"/>
      <c r="N44" s="28"/>
      <c r="O44" s="28"/>
      <c r="P44" s="28"/>
      <c r="Q44" s="28"/>
    </row>
    <row r="45" spans="1:12" s="29" customFormat="1" ht="13.5" customHeight="1">
      <c r="A45"/>
      <c r="B45"/>
      <c r="C45"/>
      <c r="D45"/>
      <c r="E45"/>
      <c r="F45"/>
      <c r="G45"/>
      <c r="H45"/>
      <c r="I45"/>
      <c r="J45"/>
      <c r="K45"/>
      <c r="L45" s="28"/>
    </row>
    <row r="46" spans="1:12" s="29" customFormat="1" ht="13.5" customHeight="1">
      <c r="A46"/>
      <c r="B46"/>
      <c r="C46"/>
      <c r="D46"/>
      <c r="E46"/>
      <c r="F46"/>
      <c r="G46"/>
      <c r="H46"/>
      <c r="I46"/>
      <c r="J46"/>
      <c r="K46"/>
      <c r="L46" s="30"/>
    </row>
    <row r="47" spans="1:12" s="29" customFormat="1" ht="13.5" customHeight="1">
      <c r="A47"/>
      <c r="B47"/>
      <c r="C47"/>
      <c r="D47"/>
      <c r="E47"/>
      <c r="F47"/>
      <c r="G47"/>
      <c r="H47"/>
      <c r="I47"/>
      <c r="J47"/>
      <c r="K47"/>
      <c r="L47" s="28"/>
    </row>
    <row r="48" spans="1:13" s="29" customFormat="1" ht="12.75" customHeight="1" hidden="1">
      <c r="A48"/>
      <c r="B48"/>
      <c r="C48"/>
      <c r="D48"/>
      <c r="E48"/>
      <c r="F48"/>
      <c r="G48"/>
      <c r="H48"/>
      <c r="I48"/>
      <c r="J48"/>
      <c r="K48"/>
      <c r="L48" s="26"/>
      <c r="M48" s="27"/>
    </row>
    <row r="49" spans="1:13" s="13" customFormat="1" ht="12.75" customHeight="1" hidden="1">
      <c r="A49"/>
      <c r="B49"/>
      <c r="C49"/>
      <c r="D49"/>
      <c r="E49"/>
      <c r="F49"/>
      <c r="G49"/>
      <c r="H49"/>
      <c r="I49"/>
      <c r="J49"/>
      <c r="K49"/>
      <c r="L49" s="26"/>
      <c r="M49" s="27"/>
    </row>
    <row r="50" spans="1:13" s="13" customFormat="1" ht="12.75">
      <c r="A50"/>
      <c r="B50"/>
      <c r="C50"/>
      <c r="D50"/>
      <c r="E50"/>
      <c r="F50"/>
      <c r="G50"/>
      <c r="H50"/>
      <c r="I50"/>
      <c r="J50"/>
      <c r="K50"/>
      <c r="L50" s="26"/>
      <c r="M50" s="27"/>
    </row>
    <row r="53" ht="12.75">
      <c r="A53" s="13"/>
    </row>
    <row r="55" spans="1:19" s="13" customFormat="1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12"/>
      <c r="O55" s="12"/>
      <c r="P55" s="12"/>
      <c r="Q55" s="12"/>
      <c r="R55" s="12"/>
      <c r="S55" s="12"/>
    </row>
    <row r="56" spans="1:19" s="13" customFormat="1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12"/>
      <c r="O56" s="12"/>
      <c r="P56" s="12"/>
      <c r="Q56" s="12"/>
      <c r="R56" s="12"/>
      <c r="S56" s="12"/>
    </row>
    <row r="57" spans="1:19" s="13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12"/>
      <c r="O57" s="12"/>
      <c r="P57" s="31"/>
      <c r="Q57" s="12"/>
      <c r="R57" s="12"/>
      <c r="S57" s="12"/>
    </row>
    <row r="58" spans="1:19" s="13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12"/>
      <c r="O58" s="12"/>
      <c r="P58" s="12"/>
      <c r="Q58" s="12"/>
      <c r="R58" s="12"/>
      <c r="S58" s="12"/>
    </row>
    <row r="59" spans="1:19" s="13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12"/>
      <c r="O59" s="12"/>
      <c r="P59" s="12"/>
      <c r="Q59" s="12"/>
      <c r="R59" s="12"/>
      <c r="S59" s="12"/>
    </row>
    <row r="60" spans="1:19" s="13" customFormat="1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12"/>
      <c r="O60" s="12"/>
      <c r="P60" s="12"/>
      <c r="Q60" s="12"/>
      <c r="R60" s="12"/>
      <c r="S60" s="12"/>
    </row>
    <row r="61" spans="1:19" s="13" customFormat="1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12"/>
      <c r="O61" s="12"/>
      <c r="P61" s="12"/>
      <c r="Q61" s="12"/>
      <c r="R61" s="12"/>
      <c r="S61" s="12"/>
    </row>
    <row r="62" spans="1:19" s="13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12"/>
      <c r="O62" s="12"/>
      <c r="P62" s="12"/>
      <c r="Q62" s="12"/>
      <c r="R62" s="12"/>
      <c r="S62" s="12"/>
    </row>
  </sheetData>
  <sheetProtection selectLockedCells="1" selectUnlockedCells="1"/>
  <mergeCells count="7">
    <mergeCell ref="K7:K8"/>
    <mergeCell ref="L7:L8"/>
    <mergeCell ref="M7:M8"/>
    <mergeCell ref="A7:A8"/>
    <mergeCell ref="B7:B8"/>
    <mergeCell ref="C7:C8"/>
    <mergeCell ref="D7:J7"/>
  </mergeCells>
  <conditionalFormatting sqref="B30 B39 B26">
    <cfRule type="expression" priority="1" dxfId="0" stopIfTrue="1">
      <formula>(C26&gt;0)</formula>
    </cfRule>
  </conditionalFormatting>
  <printOptions/>
  <pageMargins left="0.47847222222222224" right="0.050694444444444445" top="0.10972222222222222" bottom="0.06875" header="0.5118055555555555" footer="0.5118055555555555"/>
  <pageSetup horizontalDpi="300" verticalDpi="300" orientation="portrait" paperSize="9" scale="69" r:id="rId4"/>
  <drawing r:id="rId3"/>
  <legacyDrawing r:id="rId2"/>
  <oleObjects>
    <oleObject progId="Рисунок Microsoft Word" shapeId="902961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Y29"/>
  <sheetViews>
    <sheetView zoomScale="70" zoomScaleNormal="70" workbookViewId="0" topLeftCell="A3">
      <selection activeCell="AB25" sqref="AB25"/>
    </sheetView>
  </sheetViews>
  <sheetFormatPr defaultColWidth="9.140625" defaultRowHeight="12.75"/>
  <cols>
    <col min="1" max="1" width="3.57421875" style="0" customWidth="1"/>
    <col min="2" max="2" width="31.00390625" style="0" customWidth="1"/>
    <col min="4" max="4" width="7.0039062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57421875" style="0" customWidth="1"/>
    <col min="17" max="18" width="4.7109375" style="0" customWidth="1"/>
    <col min="19" max="19" width="4.421875" style="0" customWidth="1"/>
    <col min="20" max="20" width="11.28125" style="0" customWidth="1"/>
    <col min="21" max="21" width="10.28125" style="0" customWidth="1"/>
    <col min="22" max="22" width="9.7109375" style="0" customWidth="1"/>
    <col min="23" max="24" width="2.7109375" style="0" customWidth="1"/>
    <col min="255" max="16384" width="11.57421875" style="0" customWidth="1"/>
  </cols>
  <sheetData>
    <row r="1" spans="2:19" ht="11.25" customHeight="1"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  <c r="N1" s="1"/>
      <c r="O1" s="1"/>
      <c r="P1" s="2"/>
      <c r="S1" s="33"/>
    </row>
    <row r="2" spans="2:22" ht="33.75" customHeight="1">
      <c r="B2" s="34"/>
      <c r="C2" s="35"/>
      <c r="D2" s="34"/>
      <c r="E2" s="34"/>
      <c r="F2" s="36" t="s">
        <v>10</v>
      </c>
      <c r="G2" s="36"/>
      <c r="H2" s="37"/>
      <c r="I2" s="37"/>
      <c r="J2" s="37"/>
      <c r="K2" s="37"/>
      <c r="L2" s="37"/>
      <c r="M2" s="38"/>
      <c r="N2" s="38"/>
      <c r="O2" s="38"/>
      <c r="P2" s="2" t="s">
        <v>0</v>
      </c>
      <c r="V2" s="33"/>
    </row>
    <row r="3" spans="2:16" ht="24" customHeight="1">
      <c r="B3" s="34"/>
      <c r="C3" s="34"/>
      <c r="D3" s="34"/>
      <c r="E3" s="34"/>
      <c r="F3" s="39" t="s">
        <v>11</v>
      </c>
      <c r="G3" s="40"/>
      <c r="H3" s="40"/>
      <c r="I3" s="37"/>
      <c r="J3" s="37"/>
      <c r="K3" s="37"/>
      <c r="L3" s="37"/>
      <c r="P3" s="2" t="s">
        <v>1</v>
      </c>
    </row>
    <row r="4" spans="5:12" ht="21" customHeight="1">
      <c r="E4" s="41" t="s">
        <v>12</v>
      </c>
      <c r="F4" s="37"/>
      <c r="G4" s="37"/>
      <c r="H4" s="37"/>
      <c r="I4" s="37"/>
      <c r="J4" s="37"/>
      <c r="K4" s="37"/>
      <c r="L4" s="37"/>
    </row>
    <row r="5" ht="17.25" customHeight="1"/>
    <row r="6" spans="1:22" ht="14.25" customHeight="1">
      <c r="A6" s="142" t="s">
        <v>5</v>
      </c>
      <c r="B6" s="142" t="s">
        <v>13</v>
      </c>
      <c r="C6" s="143" t="s">
        <v>14</v>
      </c>
      <c r="D6" s="143" t="s">
        <v>15</v>
      </c>
      <c r="E6" s="143" t="s">
        <v>16</v>
      </c>
      <c r="F6" s="144" t="s">
        <v>17</v>
      </c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3" t="s">
        <v>18</v>
      </c>
      <c r="U6" s="143" t="s">
        <v>19</v>
      </c>
      <c r="V6" s="142" t="s">
        <v>20</v>
      </c>
    </row>
    <row r="7" spans="1:22" ht="23.25" customHeight="1">
      <c r="A7" s="142"/>
      <c r="B7" s="142"/>
      <c r="C7" s="142"/>
      <c r="D7" s="142"/>
      <c r="E7" s="142"/>
      <c r="F7" s="42">
        <v>7</v>
      </c>
      <c r="G7" s="43" t="s">
        <v>21</v>
      </c>
      <c r="H7" s="42">
        <v>8</v>
      </c>
      <c r="I7" s="43" t="s">
        <v>21</v>
      </c>
      <c r="J7" s="42">
        <v>9</v>
      </c>
      <c r="K7" s="43" t="s">
        <v>21</v>
      </c>
      <c r="L7" s="42">
        <v>10</v>
      </c>
      <c r="M7" s="43" t="s">
        <v>21</v>
      </c>
      <c r="N7" s="42">
        <v>11</v>
      </c>
      <c r="O7" s="43" t="s">
        <v>21</v>
      </c>
      <c r="P7" s="42">
        <v>12</v>
      </c>
      <c r="Q7" s="43" t="s">
        <v>21</v>
      </c>
      <c r="R7" s="42">
        <v>13</v>
      </c>
      <c r="S7" s="43" t="s">
        <v>21</v>
      </c>
      <c r="T7" s="143"/>
      <c r="U7" s="143"/>
      <c r="V7" s="143"/>
    </row>
    <row r="8" spans="1:22" ht="15">
      <c r="A8" s="152" t="s">
        <v>22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</row>
    <row r="9" spans="1:24" ht="16.5">
      <c r="A9" s="44">
        <v>3</v>
      </c>
      <c r="B9" s="45" t="str">
        <f>квалификация!B11</f>
        <v>Лявин Андрей</v>
      </c>
      <c r="C9" s="54">
        <f>квалификация!L11</f>
        <v>1239</v>
      </c>
      <c r="D9" s="47">
        <f>SUM(C9,F9:S9)</f>
        <v>2780</v>
      </c>
      <c r="E9" s="48">
        <f>SUM(C9,F9,H9,J9,L9,N9,P9,R9)/(13-COUNTBLANK(F9:S9)/2)</f>
        <v>202.30769230769232</v>
      </c>
      <c r="F9" s="49">
        <v>214</v>
      </c>
      <c r="G9" s="49">
        <v>30</v>
      </c>
      <c r="H9" s="49">
        <v>187</v>
      </c>
      <c r="I9" s="49">
        <v>0</v>
      </c>
      <c r="J9" s="49">
        <v>213</v>
      </c>
      <c r="K9" s="49">
        <v>30</v>
      </c>
      <c r="L9" s="49">
        <v>209</v>
      </c>
      <c r="M9" s="49">
        <v>30</v>
      </c>
      <c r="N9" s="49">
        <v>185</v>
      </c>
      <c r="O9" s="49">
        <v>0</v>
      </c>
      <c r="P9" s="49">
        <v>176</v>
      </c>
      <c r="Q9" s="49">
        <v>30</v>
      </c>
      <c r="R9" s="49">
        <v>207</v>
      </c>
      <c r="S9" s="49">
        <v>30</v>
      </c>
      <c r="T9" s="50">
        <f>SUM(G9,I9,K9,M9,S9,O9,Q9)</f>
        <v>150</v>
      </c>
      <c r="U9" s="48">
        <f>AVERAGE(F9,H9,J9,L9,R9,N9,P9)</f>
        <v>198.71428571428572</v>
      </c>
      <c r="V9" s="51">
        <v>1</v>
      </c>
      <c r="W9" s="52">
        <f aca="true" t="shared" si="0" ref="W9:W16">MAX(F9:S9)</f>
        <v>214</v>
      </c>
      <c r="X9" s="53">
        <f aca="true" t="shared" si="1" ref="X9:X16">C9/6</f>
        <v>206.5</v>
      </c>
    </row>
    <row r="10" spans="1:24" ht="16.5">
      <c r="A10" s="44">
        <v>13</v>
      </c>
      <c r="B10" s="45" t="str">
        <f>квалификация!B21</f>
        <v>Егозарьян Артур</v>
      </c>
      <c r="C10" s="54">
        <f>квалификация!L21</f>
        <v>1117</v>
      </c>
      <c r="D10" s="47">
        <f>SUM(C10,F10:S10)</f>
        <v>2758</v>
      </c>
      <c r="E10" s="48">
        <f>SUM(C10,F10,H10,J10,L10,N10,P10,R10)/(13-COUNTBLANK(F10:S10)/2)</f>
        <v>200.6153846153846</v>
      </c>
      <c r="F10" s="49">
        <v>203</v>
      </c>
      <c r="G10" s="49">
        <v>0</v>
      </c>
      <c r="H10" s="49">
        <v>202</v>
      </c>
      <c r="I10" s="49">
        <v>30</v>
      </c>
      <c r="J10" s="49">
        <v>201</v>
      </c>
      <c r="K10" s="49">
        <v>0</v>
      </c>
      <c r="L10" s="49">
        <v>204</v>
      </c>
      <c r="M10" s="49">
        <v>30</v>
      </c>
      <c r="N10" s="49">
        <v>215</v>
      </c>
      <c r="O10" s="49">
        <v>30</v>
      </c>
      <c r="P10" s="49">
        <v>237</v>
      </c>
      <c r="Q10" s="49">
        <v>30</v>
      </c>
      <c r="R10" s="49">
        <v>229</v>
      </c>
      <c r="S10" s="49">
        <v>30</v>
      </c>
      <c r="T10" s="50">
        <f>SUM(G10,I10,K10,M10,S10,O10,Q10)</f>
        <v>150</v>
      </c>
      <c r="U10" s="48">
        <f>AVERAGE(F10,H10,J10,L10,R10,N10,P10)</f>
        <v>213</v>
      </c>
      <c r="V10" s="51">
        <v>2</v>
      </c>
      <c r="W10" s="52">
        <f t="shared" si="0"/>
        <v>237</v>
      </c>
      <c r="X10" s="53">
        <f t="shared" si="1"/>
        <v>186.16666666666666</v>
      </c>
    </row>
    <row r="11" spans="1:25" ht="16.5">
      <c r="A11" s="44">
        <v>5</v>
      </c>
      <c r="B11" s="45" t="str">
        <f>квалификация!B13</f>
        <v>Лаптев Вячеслав</v>
      </c>
      <c r="C11" s="54">
        <f>квалификация!L13</f>
        <v>1203</v>
      </c>
      <c r="D11" s="47">
        <f>SUM(C11,F11:S11)</f>
        <v>2746</v>
      </c>
      <c r="E11" s="48">
        <f>SUM(C11,F11,H11,J11,L11,N11,P11,R11)/(13-COUNTBLANK(F11:S11)/2)</f>
        <v>200.84615384615384</v>
      </c>
      <c r="F11" s="49">
        <v>200</v>
      </c>
      <c r="G11" s="49">
        <v>30</v>
      </c>
      <c r="H11" s="49">
        <v>232</v>
      </c>
      <c r="I11" s="49">
        <v>30</v>
      </c>
      <c r="J11" s="49">
        <v>169</v>
      </c>
      <c r="K11" s="49">
        <v>0</v>
      </c>
      <c r="L11" s="49">
        <v>243</v>
      </c>
      <c r="M11" s="49">
        <v>30</v>
      </c>
      <c r="N11" s="49">
        <v>199</v>
      </c>
      <c r="O11" s="49">
        <v>15</v>
      </c>
      <c r="P11" s="49">
        <v>157</v>
      </c>
      <c r="Q11" s="49">
        <v>0</v>
      </c>
      <c r="R11" s="49">
        <v>208</v>
      </c>
      <c r="S11" s="49">
        <v>30</v>
      </c>
      <c r="T11" s="50">
        <f>SUM(G11,I11,K11,M11,S11,O11,Q11)</f>
        <v>135</v>
      </c>
      <c r="U11" s="48">
        <f>AVERAGE(F11,H11,J11,L11,R11,N11,P11)</f>
        <v>201.14285714285714</v>
      </c>
      <c r="V11" s="51">
        <v>3</v>
      </c>
      <c r="W11" s="52">
        <f t="shared" si="0"/>
        <v>243</v>
      </c>
      <c r="X11" s="53">
        <f t="shared" si="1"/>
        <v>200.5</v>
      </c>
      <c r="Y11" t="s">
        <v>150</v>
      </c>
    </row>
    <row r="12" spans="1:25" ht="16.5">
      <c r="A12" s="44">
        <v>1</v>
      </c>
      <c r="B12" s="45" t="str">
        <f>квалификация!B9</f>
        <v>Шукаев Максим</v>
      </c>
      <c r="C12" s="46">
        <f>квалификация!L9</f>
        <v>1259</v>
      </c>
      <c r="D12" s="47">
        <f>SUM(C12,F12:S12)</f>
        <v>2735</v>
      </c>
      <c r="E12" s="48">
        <f>SUM(C12,F12,H12,J12,L12,N12,P12,R12)/(13-COUNTBLANK(F12:S12)/2)</f>
        <v>203.46153846153845</v>
      </c>
      <c r="F12" s="49">
        <v>227</v>
      </c>
      <c r="G12" s="49">
        <v>30</v>
      </c>
      <c r="H12" s="49">
        <v>223</v>
      </c>
      <c r="I12" s="49">
        <v>0</v>
      </c>
      <c r="J12" s="49">
        <v>153</v>
      </c>
      <c r="K12" s="49">
        <v>0</v>
      </c>
      <c r="L12" s="49">
        <v>208</v>
      </c>
      <c r="M12" s="49">
        <v>30</v>
      </c>
      <c r="N12" s="49">
        <v>179</v>
      </c>
      <c r="O12" s="49">
        <v>0</v>
      </c>
      <c r="P12" s="49">
        <v>195</v>
      </c>
      <c r="Q12" s="49">
        <v>30</v>
      </c>
      <c r="R12" s="49">
        <v>201</v>
      </c>
      <c r="S12" s="49">
        <v>0</v>
      </c>
      <c r="T12" s="55">
        <f>SUM(G12,I12,K12,M12,S12,O12,Q12)</f>
        <v>90</v>
      </c>
      <c r="U12" s="56">
        <f>AVERAGE(F12,H12,J12,L12,R12,N12,P12)</f>
        <v>198</v>
      </c>
      <c r="V12" s="51">
        <v>4</v>
      </c>
      <c r="W12" s="52">
        <f t="shared" si="0"/>
        <v>227</v>
      </c>
      <c r="X12" s="53">
        <f t="shared" si="1"/>
        <v>209.83333333333334</v>
      </c>
      <c r="Y12" t="s">
        <v>151</v>
      </c>
    </row>
    <row r="13" spans="1:25" ht="16.5">
      <c r="A13" s="44">
        <v>7</v>
      </c>
      <c r="B13" s="45" t="str">
        <f>квалификация!B15</f>
        <v>Мисходжев Руслан</v>
      </c>
      <c r="C13" s="54">
        <f>квалификация!L15</f>
        <v>1170</v>
      </c>
      <c r="D13" s="47">
        <f>SUM(C13,F13:S13)</f>
        <v>2642</v>
      </c>
      <c r="E13" s="48">
        <f>SUM(C13,F13,H13,J13,L13,N13,P13,R13)/(13-COUNTBLANK(F13:S13)/2)</f>
        <v>196.30769230769232</v>
      </c>
      <c r="F13" s="49">
        <v>209</v>
      </c>
      <c r="G13" s="57">
        <v>0</v>
      </c>
      <c r="H13" s="49">
        <v>227</v>
      </c>
      <c r="I13" s="49">
        <v>30</v>
      </c>
      <c r="J13" s="49">
        <v>210</v>
      </c>
      <c r="K13" s="49">
        <v>30</v>
      </c>
      <c r="L13" s="49">
        <v>211</v>
      </c>
      <c r="M13" s="58">
        <v>0</v>
      </c>
      <c r="N13" s="58">
        <v>174</v>
      </c>
      <c r="O13" s="58">
        <v>30</v>
      </c>
      <c r="P13" s="58">
        <v>183</v>
      </c>
      <c r="Q13" s="58">
        <v>0</v>
      </c>
      <c r="R13" s="49">
        <v>168</v>
      </c>
      <c r="S13" s="49">
        <v>0</v>
      </c>
      <c r="T13" s="50">
        <f>SUM(G13,I13,K13,M13,S13,O13,Q13)</f>
        <v>90</v>
      </c>
      <c r="U13" s="48">
        <f>AVERAGE(F13,H13,J13,L13,R13,N13,P13)</f>
        <v>197.42857142857142</v>
      </c>
      <c r="V13" s="51">
        <v>5</v>
      </c>
      <c r="W13" s="52">
        <f t="shared" si="0"/>
        <v>227</v>
      </c>
      <c r="X13" s="53">
        <f t="shared" si="1"/>
        <v>195</v>
      </c>
      <c r="Y13" t="s">
        <v>152</v>
      </c>
    </row>
    <row r="14" spans="1:25" ht="16.5">
      <c r="A14" s="44">
        <v>19</v>
      </c>
      <c r="B14" s="45" t="str">
        <f>квалификация!B27</f>
        <v>Лазарев Сергей</v>
      </c>
      <c r="C14" s="54">
        <f>квалификация!L27</f>
        <v>1089</v>
      </c>
      <c r="D14" s="47">
        <f>SUM(C14,F14:S14)</f>
        <v>2609</v>
      </c>
      <c r="E14" s="48">
        <f>SUM(C14,F14,H14,J14,L14,N14,P14,R14)/(13-COUNTBLANK(F14:S14)/2)</f>
        <v>186.84615384615384</v>
      </c>
      <c r="F14" s="49">
        <v>191</v>
      </c>
      <c r="G14" s="49">
        <v>30</v>
      </c>
      <c r="H14" s="49">
        <v>203</v>
      </c>
      <c r="I14" s="49">
        <v>30</v>
      </c>
      <c r="J14" s="49">
        <v>179</v>
      </c>
      <c r="K14" s="49">
        <v>30</v>
      </c>
      <c r="L14" s="49">
        <v>159</v>
      </c>
      <c r="M14" s="49">
        <v>0</v>
      </c>
      <c r="N14" s="49">
        <v>203</v>
      </c>
      <c r="O14" s="49">
        <v>30</v>
      </c>
      <c r="P14" s="49">
        <v>207</v>
      </c>
      <c r="Q14" s="49">
        <v>30</v>
      </c>
      <c r="R14" s="49">
        <v>198</v>
      </c>
      <c r="S14" s="49">
        <v>30</v>
      </c>
      <c r="T14" s="50">
        <f>SUM(G14,I14,K14,M14,S14,O14,Q14)</f>
        <v>180</v>
      </c>
      <c r="U14" s="48">
        <f>AVERAGE(F14,H14,J14,L14,R14,N14,P14)</f>
        <v>191.42857142857142</v>
      </c>
      <c r="V14" s="51">
        <v>6</v>
      </c>
      <c r="W14" s="52">
        <f t="shared" si="0"/>
        <v>207</v>
      </c>
      <c r="X14" s="53">
        <f t="shared" si="1"/>
        <v>181.5</v>
      </c>
      <c r="Y14" t="s">
        <v>154</v>
      </c>
    </row>
    <row r="15" spans="1:25" ht="16.5">
      <c r="A15" s="44">
        <v>9</v>
      </c>
      <c r="B15" s="45" t="str">
        <f>квалификация!B17</f>
        <v>Сизов Юрий</v>
      </c>
      <c r="C15" s="54">
        <f>квалификация!L17</f>
        <v>1128</v>
      </c>
      <c r="D15" s="47">
        <f>SUM(C15,F15:S15)</f>
        <v>2586</v>
      </c>
      <c r="E15" s="48">
        <f>SUM(C15,F15,H15,J15,L15,N15,P15,R15)/(13-COUNTBLANK(F15:S15)/2)</f>
        <v>192</v>
      </c>
      <c r="F15" s="49">
        <v>195</v>
      </c>
      <c r="G15" s="49">
        <v>0</v>
      </c>
      <c r="H15" s="49">
        <v>174</v>
      </c>
      <c r="I15" s="49">
        <v>0</v>
      </c>
      <c r="J15" s="49">
        <v>197</v>
      </c>
      <c r="K15" s="49">
        <v>0</v>
      </c>
      <c r="L15" s="49">
        <v>221</v>
      </c>
      <c r="M15" s="49">
        <v>30</v>
      </c>
      <c r="N15" s="49">
        <v>190</v>
      </c>
      <c r="O15" s="49">
        <v>30</v>
      </c>
      <c r="P15" s="49">
        <v>192</v>
      </c>
      <c r="Q15" s="49">
        <v>0</v>
      </c>
      <c r="R15" s="49">
        <v>199</v>
      </c>
      <c r="S15" s="49">
        <v>30</v>
      </c>
      <c r="T15" s="50">
        <f>SUM(G15,I15,K15,M15,S15,O15,Q15)</f>
        <v>90</v>
      </c>
      <c r="U15" s="48">
        <f>AVERAGE(F15,H15,J15,L15,R15,N15,P15)</f>
        <v>195.42857142857142</v>
      </c>
      <c r="V15" s="51">
        <v>7</v>
      </c>
      <c r="W15" s="52">
        <f t="shared" si="0"/>
        <v>221</v>
      </c>
      <c r="X15" s="53">
        <f t="shared" si="1"/>
        <v>188</v>
      </c>
      <c r="Y15" t="s">
        <v>155</v>
      </c>
    </row>
    <row r="16" spans="1:25" ht="16.5">
      <c r="A16" s="44">
        <v>17</v>
      </c>
      <c r="B16" s="45" t="str">
        <f>квалификация!B25</f>
        <v>Поляков Александр</v>
      </c>
      <c r="C16" s="54">
        <f>квалификация!L25</f>
        <v>1093</v>
      </c>
      <c r="D16" s="47">
        <f>SUM(C16,F16:S16)</f>
        <v>2461</v>
      </c>
      <c r="E16" s="48">
        <f>SUM(C16,F16,H16,J16,L16,N16,P16,R16)/(13-COUNTBLANK(F16:S16)/2)</f>
        <v>182.3846153846154</v>
      </c>
      <c r="F16" s="49">
        <v>176</v>
      </c>
      <c r="G16" s="49">
        <v>0</v>
      </c>
      <c r="H16" s="49">
        <v>192</v>
      </c>
      <c r="I16" s="49">
        <v>30</v>
      </c>
      <c r="J16" s="49">
        <v>233</v>
      </c>
      <c r="K16" s="49">
        <v>30</v>
      </c>
      <c r="L16" s="49">
        <v>165</v>
      </c>
      <c r="M16" s="49">
        <v>0</v>
      </c>
      <c r="N16" s="49">
        <v>162</v>
      </c>
      <c r="O16" s="49">
        <v>0</v>
      </c>
      <c r="P16" s="49">
        <v>177</v>
      </c>
      <c r="Q16" s="49">
        <v>30</v>
      </c>
      <c r="R16" s="49">
        <v>173</v>
      </c>
      <c r="S16" s="49">
        <v>0</v>
      </c>
      <c r="T16" s="50">
        <f>SUM(G16,I16,K16,M16,S16,O16,Q16)</f>
        <v>90</v>
      </c>
      <c r="U16" s="48">
        <f>AVERAGE(F16,H16,J16,L16,R16,N16,P16)</f>
        <v>182.57142857142858</v>
      </c>
      <c r="V16" s="51">
        <v>8</v>
      </c>
      <c r="W16" s="52">
        <f t="shared" si="0"/>
        <v>233</v>
      </c>
      <c r="X16" s="53">
        <f t="shared" si="1"/>
        <v>182.16666666666666</v>
      </c>
      <c r="Y16" t="s">
        <v>158</v>
      </c>
    </row>
    <row r="17" spans="1:25" ht="16.5">
      <c r="A17" s="44">
        <v>11</v>
      </c>
      <c r="B17" s="45" t="str">
        <f>квалификация!B19</f>
        <v>Безотосный Алексей</v>
      </c>
      <c r="C17" s="54">
        <f>квалификация!L19</f>
        <v>1121</v>
      </c>
      <c r="D17" s="47">
        <f>SUM(C17,F17:S17)</f>
        <v>2430</v>
      </c>
      <c r="E17" s="48">
        <f>SUM(C17,F17,H17,J17,L17,N17,P17,R17)/(13-COUNTBLANK(F17:S17)/2)</f>
        <v>183.46153846153845</v>
      </c>
      <c r="F17" s="49">
        <v>154</v>
      </c>
      <c r="G17" s="49">
        <v>0</v>
      </c>
      <c r="H17" s="49">
        <v>174</v>
      </c>
      <c r="I17" s="49">
        <v>0</v>
      </c>
      <c r="J17" s="49">
        <v>203</v>
      </c>
      <c r="K17" s="49">
        <v>30</v>
      </c>
      <c r="L17" s="49">
        <v>207</v>
      </c>
      <c r="M17" s="49">
        <v>0</v>
      </c>
      <c r="N17" s="49">
        <v>199</v>
      </c>
      <c r="O17" s="49">
        <v>15</v>
      </c>
      <c r="P17" s="49">
        <v>157</v>
      </c>
      <c r="Q17" s="49">
        <v>0</v>
      </c>
      <c r="R17" s="49">
        <v>170</v>
      </c>
      <c r="S17" s="59">
        <v>0</v>
      </c>
      <c r="T17" s="50">
        <f>SUM(G17,I17,K17,M17,S17,O17,Q17)</f>
        <v>45</v>
      </c>
      <c r="U17" s="48">
        <f>AVERAGE(F17,H17,J17,L17,R17,N17,P17)</f>
        <v>180.57142857142858</v>
      </c>
      <c r="V17" s="60">
        <v>9</v>
      </c>
      <c r="W17" s="52">
        <f>MAX(F18:S18)</f>
        <v>222</v>
      </c>
      <c r="X17" s="53">
        <f>C18/6</f>
        <v>183.5</v>
      </c>
      <c r="Y17" t="s">
        <v>161</v>
      </c>
    </row>
    <row r="18" spans="1:25" ht="16.5">
      <c r="A18" s="44">
        <v>15</v>
      </c>
      <c r="B18" s="45" t="str">
        <f>квалификация!B23</f>
        <v>Калачев Петр</v>
      </c>
      <c r="C18" s="54">
        <f>квалификация!L23</f>
        <v>1101</v>
      </c>
      <c r="D18" s="47">
        <f>SUM(C18,F18:S18)</f>
        <v>2419</v>
      </c>
      <c r="E18" s="48">
        <f>SUM(C18,F18,H18,J18,L18,N18,P18,R18)/(13-COUNTBLANK(F18:S18)/2)</f>
        <v>183.76923076923077</v>
      </c>
      <c r="F18" s="49">
        <v>222</v>
      </c>
      <c r="G18" s="49">
        <v>30</v>
      </c>
      <c r="H18" s="49">
        <v>183</v>
      </c>
      <c r="I18" s="49">
        <v>0</v>
      </c>
      <c r="J18" s="49">
        <v>179</v>
      </c>
      <c r="K18" s="49">
        <v>0</v>
      </c>
      <c r="L18" s="59">
        <v>196</v>
      </c>
      <c r="M18" s="49">
        <v>0</v>
      </c>
      <c r="N18" s="49">
        <v>152</v>
      </c>
      <c r="O18" s="49">
        <v>0</v>
      </c>
      <c r="P18" s="49">
        <v>146</v>
      </c>
      <c r="Q18" s="49">
        <v>0</v>
      </c>
      <c r="R18" s="61">
        <v>210</v>
      </c>
      <c r="S18" s="59">
        <v>0</v>
      </c>
      <c r="T18" s="50">
        <f>SUM(G18,I18,K18,M18,S18,O18,Q18)</f>
        <v>30</v>
      </c>
      <c r="U18" s="48">
        <f>AVERAGE(F18,H18,J18,L18,R18,N18,P18)</f>
        <v>184</v>
      </c>
      <c r="V18" s="60">
        <v>10</v>
      </c>
      <c r="W18" s="52">
        <f>MAX(F17:S17)</f>
        <v>207</v>
      </c>
      <c r="X18" s="53">
        <f>C17/6</f>
        <v>186.83333333333334</v>
      </c>
      <c r="Y18" t="s">
        <v>162</v>
      </c>
    </row>
    <row r="19" spans="1:24" ht="13.5">
      <c r="A19" s="151" t="s">
        <v>23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52"/>
      <c r="X19" s="62"/>
    </row>
    <row r="20" spans="1:24" ht="16.5">
      <c r="A20" s="44">
        <v>14</v>
      </c>
      <c r="B20" s="45" t="str">
        <f>квалификация!B22</f>
        <v>Анипко Александр</v>
      </c>
      <c r="C20" s="47">
        <f>квалификация!L22</f>
        <v>1112</v>
      </c>
      <c r="D20" s="47">
        <f>SUM(C20,F20:S20)</f>
        <v>2702</v>
      </c>
      <c r="E20" s="48">
        <f>SUM(C20,F20,H20,J20,L20,N20,P20,R20)/(13-COUNTBLANK(F20:S20)/2)</f>
        <v>191.69230769230768</v>
      </c>
      <c r="F20" s="49">
        <v>185</v>
      </c>
      <c r="G20" s="49">
        <v>30</v>
      </c>
      <c r="H20" s="49">
        <v>180</v>
      </c>
      <c r="I20" s="49">
        <v>30</v>
      </c>
      <c r="J20" s="49">
        <v>171</v>
      </c>
      <c r="K20" s="49">
        <v>30</v>
      </c>
      <c r="L20" s="49">
        <v>187</v>
      </c>
      <c r="M20" s="49">
        <v>30</v>
      </c>
      <c r="N20" s="49">
        <v>246</v>
      </c>
      <c r="O20" s="49">
        <v>30</v>
      </c>
      <c r="P20" s="49">
        <v>212</v>
      </c>
      <c r="Q20" s="49">
        <v>30</v>
      </c>
      <c r="R20" s="49">
        <v>199</v>
      </c>
      <c r="S20" s="49">
        <v>30</v>
      </c>
      <c r="T20" s="50">
        <f>SUM(G20,I20,K20,M20,S20,O20,Q20)</f>
        <v>210</v>
      </c>
      <c r="U20" s="48">
        <f>AVERAGE(F20,H20,J20,L20,R20,N20,P20)</f>
        <v>197.14285714285714</v>
      </c>
      <c r="V20" s="51">
        <v>1</v>
      </c>
      <c r="W20" s="52">
        <f aca="true" t="shared" si="2" ref="W20:W29">MAX(F20:S20)</f>
        <v>246</v>
      </c>
      <c r="X20" s="53">
        <f aca="true" t="shared" si="3" ref="X20:X29">C20/6</f>
        <v>185.33333333333334</v>
      </c>
    </row>
    <row r="21" spans="1:24" ht="16.5">
      <c r="A21" s="44">
        <v>2</v>
      </c>
      <c r="B21" s="45" t="str">
        <f>квалификация!B10</f>
        <v>Марченко Петр</v>
      </c>
      <c r="C21" s="44">
        <f>квалификация!L10</f>
        <v>1257</v>
      </c>
      <c r="D21" s="47">
        <f>SUM(C21,F21:S21)</f>
        <v>2695</v>
      </c>
      <c r="E21" s="48">
        <f>SUM(C21,F21,H21,J21,L21,N21,P21,R21)/(13-COUNTBLANK(F21:S21)/2)</f>
        <v>193.46153846153845</v>
      </c>
      <c r="F21" s="49">
        <v>159</v>
      </c>
      <c r="G21" s="49">
        <v>0</v>
      </c>
      <c r="H21" s="49">
        <v>236</v>
      </c>
      <c r="I21" s="49">
        <v>30</v>
      </c>
      <c r="J21" s="49">
        <v>170</v>
      </c>
      <c r="K21" s="49">
        <v>30</v>
      </c>
      <c r="L21" s="49">
        <v>157</v>
      </c>
      <c r="M21" s="49">
        <v>30</v>
      </c>
      <c r="N21" s="49">
        <v>188</v>
      </c>
      <c r="O21" s="49">
        <v>30</v>
      </c>
      <c r="P21" s="49">
        <v>168</v>
      </c>
      <c r="Q21" s="49">
        <v>30</v>
      </c>
      <c r="R21" s="49">
        <v>180</v>
      </c>
      <c r="S21" s="49">
        <v>30</v>
      </c>
      <c r="T21" s="50">
        <f>SUM(G21,I21,K21,M21,S21,O21,Q21)</f>
        <v>180</v>
      </c>
      <c r="U21" s="48">
        <f>AVERAGE(F21,H21,J21,L21,R21,N21,P21)</f>
        <v>179.71428571428572</v>
      </c>
      <c r="V21" s="51">
        <v>2</v>
      </c>
      <c r="W21" s="52">
        <f t="shared" si="2"/>
        <v>236</v>
      </c>
      <c r="X21" s="53">
        <f t="shared" si="3"/>
        <v>209.5</v>
      </c>
    </row>
    <row r="22" spans="1:25" ht="16.5">
      <c r="A22" s="44">
        <v>4</v>
      </c>
      <c r="B22" s="45" t="str">
        <f>квалификация!B12</f>
        <v>Крыль Игорь</v>
      </c>
      <c r="C22" s="44">
        <f>квалификация!L12</f>
        <v>1213</v>
      </c>
      <c r="D22" s="47">
        <f>SUM(C22,F22:S22)</f>
        <v>2614</v>
      </c>
      <c r="E22" s="48">
        <f>SUM(C22,F22,H22,J22,L22,N22,P22,R22)/(13-COUNTBLANK(F22:S22)/2)</f>
        <v>191.84615384615384</v>
      </c>
      <c r="F22" s="49">
        <v>200</v>
      </c>
      <c r="G22" s="49">
        <v>30</v>
      </c>
      <c r="H22" s="49">
        <v>209</v>
      </c>
      <c r="I22" s="49">
        <v>30</v>
      </c>
      <c r="J22" s="49">
        <v>220</v>
      </c>
      <c r="K22" s="49">
        <v>30</v>
      </c>
      <c r="L22" s="49">
        <v>181</v>
      </c>
      <c r="M22" s="49">
        <v>30</v>
      </c>
      <c r="N22" s="49">
        <v>143</v>
      </c>
      <c r="O22" s="49">
        <v>0</v>
      </c>
      <c r="P22" s="49">
        <v>168</v>
      </c>
      <c r="Q22" s="49">
        <v>0</v>
      </c>
      <c r="R22" s="49">
        <v>160</v>
      </c>
      <c r="S22" s="49">
        <v>0</v>
      </c>
      <c r="T22" s="50">
        <f>SUM(G22,I22,K22,M22,S22,O22,Q22)</f>
        <v>120</v>
      </c>
      <c r="U22" s="48">
        <f>AVERAGE(F22,H22,J22,L22,R22,N22,P22)</f>
        <v>183</v>
      </c>
      <c r="V22" s="51">
        <v>3</v>
      </c>
      <c r="W22" s="52">
        <f t="shared" si="2"/>
        <v>220</v>
      </c>
      <c r="X22" s="53">
        <f t="shared" si="3"/>
        <v>202.16666666666666</v>
      </c>
      <c r="Y22" t="s">
        <v>153</v>
      </c>
    </row>
    <row r="23" spans="1:25" ht="16.5">
      <c r="A23" s="44">
        <v>8</v>
      </c>
      <c r="B23" s="45" t="str">
        <f>квалификация!B16</f>
        <v>Голубев Анатолий</v>
      </c>
      <c r="C23" s="44">
        <f>квалификация!L16</f>
        <v>1168</v>
      </c>
      <c r="D23" s="47">
        <f>SUM(C23,F23:S23)</f>
        <v>2567</v>
      </c>
      <c r="E23" s="48">
        <f>SUM(C23,F23,H23,J23,L23,N23,P23,R23)/(13-COUNTBLANK(F23:S23)/2)</f>
        <v>187.07692307692307</v>
      </c>
      <c r="F23" s="49">
        <v>181</v>
      </c>
      <c r="G23" s="49">
        <v>30</v>
      </c>
      <c r="H23" s="49">
        <v>200</v>
      </c>
      <c r="I23" s="49">
        <v>0</v>
      </c>
      <c r="J23" s="49">
        <v>167</v>
      </c>
      <c r="K23" s="49">
        <v>0</v>
      </c>
      <c r="L23" s="49">
        <v>175</v>
      </c>
      <c r="M23" s="49">
        <v>30</v>
      </c>
      <c r="N23" s="49">
        <v>176</v>
      </c>
      <c r="O23" s="49">
        <v>30</v>
      </c>
      <c r="P23" s="49">
        <v>156</v>
      </c>
      <c r="Q23" s="49">
        <v>15</v>
      </c>
      <c r="R23" s="49">
        <v>209</v>
      </c>
      <c r="S23" s="49">
        <v>30</v>
      </c>
      <c r="T23" s="50">
        <f>SUM(G23,I23,K23,M23,S23,O23,Q23)</f>
        <v>135</v>
      </c>
      <c r="U23" s="48">
        <f>AVERAGE(F23,H23,J23,L23,R23,N23,P23)</f>
        <v>180.57142857142858</v>
      </c>
      <c r="V23" s="51">
        <v>4</v>
      </c>
      <c r="W23" s="52">
        <f t="shared" si="2"/>
        <v>209</v>
      </c>
      <c r="X23" s="53">
        <f t="shared" si="3"/>
        <v>194.66666666666666</v>
      </c>
      <c r="Y23" t="s">
        <v>156</v>
      </c>
    </row>
    <row r="24" spans="1:25" ht="16.5">
      <c r="A24" s="44">
        <v>6</v>
      </c>
      <c r="B24" s="45" t="str">
        <f>квалификация!B14</f>
        <v>Карпов Сергей</v>
      </c>
      <c r="C24" s="44">
        <f>квалификация!L14</f>
        <v>1182</v>
      </c>
      <c r="D24" s="47">
        <f>SUM(C24,F24:S24)</f>
        <v>2518</v>
      </c>
      <c r="E24" s="48">
        <f>SUM(C24,F24,H24,J24,L24,N24,P24,R24)/(13-COUNTBLANK(F24:S24)/2)</f>
        <v>186.76923076923077</v>
      </c>
      <c r="F24" s="49">
        <v>167</v>
      </c>
      <c r="G24" s="49">
        <v>30</v>
      </c>
      <c r="H24" s="49">
        <v>172</v>
      </c>
      <c r="I24" s="49">
        <v>0</v>
      </c>
      <c r="J24" s="49">
        <v>190</v>
      </c>
      <c r="K24" s="49">
        <v>30</v>
      </c>
      <c r="L24" s="49">
        <v>157</v>
      </c>
      <c r="M24" s="49">
        <v>0</v>
      </c>
      <c r="N24" s="49">
        <v>201</v>
      </c>
      <c r="O24" s="49">
        <v>30</v>
      </c>
      <c r="P24" s="49">
        <v>188</v>
      </c>
      <c r="Q24" s="49">
        <v>0</v>
      </c>
      <c r="R24" s="49">
        <v>171</v>
      </c>
      <c r="S24" s="49">
        <v>0</v>
      </c>
      <c r="T24" s="50">
        <f>SUM(G24,I24,K24,M24,S24,O24,Q24)</f>
        <v>90</v>
      </c>
      <c r="U24" s="48">
        <f>AVERAGE(F24,H24,J24,L24,R24,N24,P24)</f>
        <v>178</v>
      </c>
      <c r="V24" s="51">
        <v>5</v>
      </c>
      <c r="W24" s="52">
        <f t="shared" si="2"/>
        <v>201</v>
      </c>
      <c r="X24" s="53">
        <f t="shared" si="3"/>
        <v>197</v>
      </c>
      <c r="Y24" t="s">
        <v>157</v>
      </c>
    </row>
    <row r="25" spans="1:25" ht="16.5">
      <c r="A25" s="44">
        <v>12</v>
      </c>
      <c r="B25" s="45" t="str">
        <f>квалификация!B20</f>
        <v>Жиделев Андрей</v>
      </c>
      <c r="C25" s="47">
        <f>квалификация!L20</f>
        <v>1120</v>
      </c>
      <c r="D25" s="47">
        <f>SUM(C25,F25:S25)</f>
        <v>2455</v>
      </c>
      <c r="E25" s="48">
        <f>SUM(C25,F25,H25,J25,L25,N25,P25,R25)/(13-COUNTBLANK(F25:S25)/2)</f>
        <v>181.92307692307693</v>
      </c>
      <c r="F25" s="49">
        <v>212</v>
      </c>
      <c r="G25" s="49">
        <v>0</v>
      </c>
      <c r="H25" s="49">
        <v>206</v>
      </c>
      <c r="I25" s="49">
        <v>30</v>
      </c>
      <c r="J25" s="49">
        <v>159</v>
      </c>
      <c r="K25" s="49">
        <v>0</v>
      </c>
      <c r="L25" s="49">
        <v>155</v>
      </c>
      <c r="M25" s="49">
        <v>0</v>
      </c>
      <c r="N25" s="49">
        <v>144</v>
      </c>
      <c r="O25" s="49">
        <v>0</v>
      </c>
      <c r="P25" s="49">
        <v>179</v>
      </c>
      <c r="Q25" s="49">
        <v>30</v>
      </c>
      <c r="R25" s="49">
        <v>190</v>
      </c>
      <c r="S25" s="49">
        <v>30</v>
      </c>
      <c r="T25" s="55">
        <f>SUM(G25,I25,K25,M25,S25,O25,Q25)</f>
        <v>90</v>
      </c>
      <c r="U25" s="48">
        <f>AVERAGE(F25,H25,J25,L25,R25,N25,P25)</f>
        <v>177.85714285714286</v>
      </c>
      <c r="V25" s="51">
        <v>6</v>
      </c>
      <c r="W25" s="52">
        <f t="shared" si="2"/>
        <v>212</v>
      </c>
      <c r="X25" s="53">
        <f t="shared" si="3"/>
        <v>186.66666666666666</v>
      </c>
      <c r="Y25" t="s">
        <v>159</v>
      </c>
    </row>
    <row r="26" spans="1:25" ht="16.5">
      <c r="A26" s="44">
        <v>20</v>
      </c>
      <c r="B26" s="45" t="str">
        <f>квалификация!B28</f>
        <v>Тихонов Константин</v>
      </c>
      <c r="C26" s="47">
        <f>квалификация!L28</f>
        <v>1086</v>
      </c>
      <c r="D26" s="47">
        <f>SUM(C26,F26:S26)</f>
        <v>2430</v>
      </c>
      <c r="E26" s="48">
        <f>SUM(C26,F26,H26,J26,L26,N26,P26,R26)/(13-COUNTBLANK(F26:S26)/2)</f>
        <v>178.84615384615384</v>
      </c>
      <c r="F26" s="49">
        <v>222</v>
      </c>
      <c r="G26" s="49">
        <v>30</v>
      </c>
      <c r="H26" s="49">
        <v>179</v>
      </c>
      <c r="I26" s="49">
        <v>30</v>
      </c>
      <c r="J26" s="49">
        <v>155</v>
      </c>
      <c r="K26" s="49">
        <v>0</v>
      </c>
      <c r="L26" s="49">
        <v>173</v>
      </c>
      <c r="M26" s="49">
        <v>0</v>
      </c>
      <c r="N26" s="49">
        <v>182</v>
      </c>
      <c r="O26" s="49">
        <v>0</v>
      </c>
      <c r="P26" s="49">
        <v>156</v>
      </c>
      <c r="Q26" s="49">
        <v>15</v>
      </c>
      <c r="R26" s="49">
        <v>172</v>
      </c>
      <c r="S26" s="59">
        <v>30</v>
      </c>
      <c r="T26" s="50">
        <f>SUM(G26,I26,K26,M26,S26,O26,Q26)</f>
        <v>105</v>
      </c>
      <c r="U26" s="64">
        <f>AVERAGE(F26,H26,J26,L26,R26,N26,P26)</f>
        <v>177</v>
      </c>
      <c r="V26" s="51">
        <v>7</v>
      </c>
      <c r="W26" s="52">
        <f t="shared" si="2"/>
        <v>222</v>
      </c>
      <c r="X26" s="53">
        <f t="shared" si="3"/>
        <v>181</v>
      </c>
      <c r="Y26" t="s">
        <v>160</v>
      </c>
    </row>
    <row r="27" spans="1:25" ht="16.5">
      <c r="A27" s="44">
        <v>10</v>
      </c>
      <c r="B27" s="45" t="str">
        <f>квалификация!B18</f>
        <v>Шатыгина Ирина</v>
      </c>
      <c r="C27" s="47">
        <f>квалификация!L18</f>
        <v>1125</v>
      </c>
      <c r="D27" s="47">
        <f>SUM(C27,F27:S27)</f>
        <v>2344</v>
      </c>
      <c r="E27" s="48">
        <f>SUM(C27,F27,H27,J27,L27,N27,P27,R27)/(13-COUNTBLANK(F27:S27)/2)</f>
        <v>175.69230769230768</v>
      </c>
      <c r="F27" s="49">
        <v>195</v>
      </c>
      <c r="G27" s="49">
        <v>0</v>
      </c>
      <c r="H27" s="49">
        <v>154</v>
      </c>
      <c r="I27" s="49">
        <v>0</v>
      </c>
      <c r="J27" s="49">
        <v>186</v>
      </c>
      <c r="K27" s="49">
        <v>30</v>
      </c>
      <c r="L27" s="49">
        <v>169</v>
      </c>
      <c r="M27" s="49">
        <v>0</v>
      </c>
      <c r="N27" s="49">
        <v>183</v>
      </c>
      <c r="O27" s="49">
        <v>30</v>
      </c>
      <c r="P27" s="63">
        <v>139</v>
      </c>
      <c r="Q27" s="49">
        <v>0</v>
      </c>
      <c r="R27" s="49">
        <v>133</v>
      </c>
      <c r="S27" s="49">
        <v>0</v>
      </c>
      <c r="T27" s="50">
        <f>SUM(G27,I27,K27,M27,S27,O27,Q27)</f>
        <v>60</v>
      </c>
      <c r="U27" s="48">
        <f>AVERAGE(F27,H27,J27,L27,R27,N27,P27)</f>
        <v>165.57142857142858</v>
      </c>
      <c r="V27" s="51">
        <v>8</v>
      </c>
      <c r="W27" s="52">
        <f t="shared" si="2"/>
        <v>195</v>
      </c>
      <c r="X27" s="53">
        <f t="shared" si="3"/>
        <v>187.5</v>
      </c>
      <c r="Y27" t="s">
        <v>163</v>
      </c>
    </row>
    <row r="28" spans="1:25" ht="16.5">
      <c r="A28" s="44">
        <v>16</v>
      </c>
      <c r="B28" s="45" t="str">
        <f>квалификация!B24</f>
        <v>Тарапатин Василий</v>
      </c>
      <c r="C28" s="47">
        <f>квалификация!L24</f>
        <v>1094</v>
      </c>
      <c r="D28" s="47">
        <f>SUM(C28,F28:S28)</f>
        <v>2331</v>
      </c>
      <c r="E28" s="48">
        <f>SUM(C28,F28,H28,J28,L28,N28,P28,R28)/(13-COUNTBLANK(F28:S28)/2)</f>
        <v>174.69230769230768</v>
      </c>
      <c r="F28" s="49">
        <v>149</v>
      </c>
      <c r="G28" s="49">
        <v>0</v>
      </c>
      <c r="H28" s="49">
        <v>160</v>
      </c>
      <c r="I28" s="49">
        <v>0</v>
      </c>
      <c r="J28" s="49">
        <v>180</v>
      </c>
      <c r="K28" s="49">
        <v>0</v>
      </c>
      <c r="L28" s="49">
        <v>169</v>
      </c>
      <c r="M28" s="49">
        <v>30</v>
      </c>
      <c r="N28" s="49">
        <v>182</v>
      </c>
      <c r="O28" s="49">
        <v>0</v>
      </c>
      <c r="P28" s="49">
        <v>184</v>
      </c>
      <c r="Q28" s="49">
        <v>30</v>
      </c>
      <c r="R28" s="49">
        <v>153</v>
      </c>
      <c r="S28" s="49">
        <v>0</v>
      </c>
      <c r="T28" s="50">
        <f>SUM(G28,I28,K28,M28,S28,O28,Q28)</f>
        <v>60</v>
      </c>
      <c r="U28" s="48">
        <f>AVERAGE(F28,H28,J28,L28,R28,N28,P28)</f>
        <v>168.14285714285714</v>
      </c>
      <c r="V28" s="51">
        <v>9</v>
      </c>
      <c r="W28" s="52">
        <f t="shared" si="2"/>
        <v>184</v>
      </c>
      <c r="X28" s="53">
        <f t="shared" si="3"/>
        <v>182.33333333333334</v>
      </c>
      <c r="Y28" t="s">
        <v>164</v>
      </c>
    </row>
    <row r="29" spans="1:25" ht="16.5">
      <c r="A29" s="44">
        <v>18</v>
      </c>
      <c r="B29" s="45" t="str">
        <f>квалификация!B26</f>
        <v>Севостьянов Николай</v>
      </c>
      <c r="C29" s="47">
        <f>квалификация!L26</f>
        <v>1089</v>
      </c>
      <c r="D29" s="47">
        <f>SUM(C29,F29:S29)</f>
        <v>1089</v>
      </c>
      <c r="E29" s="48">
        <f>SUM(C29,F29,H29,J29,L29,N29,P29,R29)/(13-COUNTBLANK(F29:S29)/2)</f>
        <v>83.76923076923077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50">
        <f>SUM(G29,I29,K29,M29,S29,O29,Q29)</f>
        <v>0</v>
      </c>
      <c r="U29" s="48">
        <f>AVERAGE(F29,H29,J29,L29,R29,N29,P29)</f>
        <v>0</v>
      </c>
      <c r="V29" s="51">
        <v>10</v>
      </c>
      <c r="W29" s="52">
        <f t="shared" si="2"/>
        <v>0</v>
      </c>
      <c r="X29" s="53">
        <f t="shared" si="3"/>
        <v>181.5</v>
      </c>
      <c r="Y29" t="s">
        <v>149</v>
      </c>
    </row>
  </sheetData>
  <sheetProtection selectLockedCells="1" selectUnlockedCells="1"/>
  <mergeCells count="11">
    <mergeCell ref="D6:D7"/>
    <mergeCell ref="V6:V7"/>
    <mergeCell ref="A8:V8"/>
    <mergeCell ref="A19:V19"/>
    <mergeCell ref="E6:E7"/>
    <mergeCell ref="F6:S6"/>
    <mergeCell ref="T6:T7"/>
    <mergeCell ref="U6:U7"/>
    <mergeCell ref="A6:A7"/>
    <mergeCell ref="B6:B7"/>
    <mergeCell ref="C6:C7"/>
  </mergeCells>
  <printOptions/>
  <pageMargins left="0.2590277777777778" right="0.2048611111111111" top="0.46875" bottom="0.5305555555555556" header="0.5118055555555555" footer="0.5118055555555555"/>
  <pageSetup fitToHeight="1" fitToWidth="1" horizontalDpi="300" verticalDpi="300" orientation="landscape" paperSize="9"/>
  <drawing r:id="rId3"/>
  <legacyDrawing r:id="rId2"/>
  <oleObjects>
    <oleObject progId="Рисунок Microsoft Word" shapeId="9029622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2:L26"/>
  <sheetViews>
    <sheetView tabSelected="1" zoomScale="60" zoomScaleNormal="60" workbookViewId="0" topLeftCell="A1">
      <selection activeCell="J15" sqref="J15"/>
    </sheetView>
  </sheetViews>
  <sheetFormatPr defaultColWidth="9.140625" defaultRowHeight="12.75"/>
  <cols>
    <col min="1" max="1" width="2.57421875" style="0" customWidth="1"/>
    <col min="2" max="2" width="5.140625" style="0" customWidth="1"/>
    <col min="3" max="3" width="29.7109375" style="0" customWidth="1"/>
    <col min="4" max="4" width="9.28125" style="0" customWidth="1"/>
    <col min="5" max="5" width="2.57421875" style="0" customWidth="1"/>
    <col min="6" max="6" width="27.7109375" style="0" customWidth="1"/>
    <col min="7" max="7" width="2.8515625" style="0" customWidth="1"/>
    <col min="8" max="8" width="4.421875" style="0" customWidth="1"/>
    <col min="9" max="9" width="28.57421875" style="0" customWidth="1"/>
    <col min="10" max="10" width="8.421875" style="0" customWidth="1"/>
    <col min="11" max="11" width="2.00390625" style="0" customWidth="1"/>
    <col min="12" max="12" width="24.8515625" style="0" customWidth="1"/>
  </cols>
  <sheetData>
    <row r="2" spans="2:9" ht="21">
      <c r="B2" s="65"/>
      <c r="C2" s="65"/>
      <c r="D2" s="65"/>
      <c r="E2" s="65" t="s">
        <v>24</v>
      </c>
      <c r="F2" s="66"/>
      <c r="I2" s="2" t="s">
        <v>0</v>
      </c>
    </row>
    <row r="3" ht="14.25" customHeight="1">
      <c r="I3" s="2" t="s">
        <v>1</v>
      </c>
    </row>
    <row r="4" spans="2:12" ht="24">
      <c r="B4" s="65"/>
      <c r="C4" s="65"/>
      <c r="D4" s="66"/>
      <c r="E4" s="67"/>
      <c r="F4" s="66"/>
      <c r="G4" s="68"/>
      <c r="J4" s="69"/>
      <c r="K4" s="68"/>
      <c r="L4" s="68"/>
    </row>
    <row r="5" spans="3:12" ht="20.25">
      <c r="C5" s="70" t="s">
        <v>25</v>
      </c>
      <c r="D5" s="68"/>
      <c r="E5" s="68"/>
      <c r="F5" s="68"/>
      <c r="G5" s="68"/>
      <c r="J5" s="69"/>
      <c r="K5" s="68"/>
      <c r="L5" s="68"/>
    </row>
    <row r="6" spans="3:12" ht="22.5">
      <c r="C6" s="71"/>
      <c r="D6" s="72"/>
      <c r="E6" s="72"/>
      <c r="F6" s="73" t="s">
        <v>26</v>
      </c>
      <c r="G6" s="72"/>
      <c r="H6" s="71"/>
      <c r="I6" s="71"/>
      <c r="J6" s="74"/>
      <c r="K6" s="68"/>
      <c r="L6" s="68"/>
    </row>
    <row r="7" spans="2:10" ht="18">
      <c r="B7" s="75"/>
      <c r="C7" s="76"/>
      <c r="D7" s="77"/>
      <c r="E7" s="77"/>
      <c r="F7" s="78" t="s">
        <v>27</v>
      </c>
      <c r="G7" s="72"/>
      <c r="H7" s="71"/>
      <c r="I7" s="71"/>
      <c r="J7" s="79"/>
    </row>
    <row r="8" spans="3:10" ht="12.75">
      <c r="C8" s="71"/>
      <c r="D8" s="71"/>
      <c r="E8" s="71"/>
      <c r="F8" s="71"/>
      <c r="G8" s="71"/>
      <c r="H8" s="71"/>
      <c r="I8" s="71"/>
      <c r="J8" s="71"/>
    </row>
    <row r="9" spans="2:12" ht="21">
      <c r="B9" s="65"/>
      <c r="C9" s="70" t="s">
        <v>28</v>
      </c>
      <c r="D9" s="80"/>
      <c r="E9" s="71"/>
      <c r="F9" s="71"/>
      <c r="G9" s="71"/>
      <c r="H9" s="71"/>
      <c r="I9" s="71"/>
      <c r="J9" s="72"/>
      <c r="K9" s="68"/>
      <c r="L9" s="68"/>
    </row>
    <row r="10" spans="3:12" ht="20.25">
      <c r="C10" s="70"/>
      <c r="D10" s="71"/>
      <c r="E10" s="71"/>
      <c r="F10" s="71"/>
      <c r="G10" s="71"/>
      <c r="H10" s="71"/>
      <c r="I10" s="71"/>
      <c r="J10" s="72"/>
      <c r="K10" s="68"/>
      <c r="L10" s="68"/>
    </row>
    <row r="11" spans="3:12" ht="16.5">
      <c r="C11" s="71"/>
      <c r="D11" s="71"/>
      <c r="E11" s="71"/>
      <c r="F11" s="81" t="s">
        <v>29</v>
      </c>
      <c r="G11" s="82"/>
      <c r="H11" s="71"/>
      <c r="I11" s="71"/>
      <c r="J11" s="72"/>
      <c r="K11" s="68"/>
      <c r="L11" s="68"/>
    </row>
    <row r="12" spans="3:12" ht="15">
      <c r="C12" s="74" t="s">
        <v>30</v>
      </c>
      <c r="D12" s="74"/>
      <c r="E12" s="74"/>
      <c r="F12" s="74"/>
      <c r="G12" s="74"/>
      <c r="H12" s="74"/>
      <c r="I12" s="74" t="s">
        <v>31</v>
      </c>
      <c r="J12" s="72"/>
      <c r="K12" s="68"/>
      <c r="L12" s="68"/>
    </row>
    <row r="13" spans="2:12" ht="17.25">
      <c r="B13" s="83"/>
      <c r="C13" s="77"/>
      <c r="D13" s="77"/>
      <c r="E13" s="77"/>
      <c r="F13" s="78"/>
      <c r="G13" s="72"/>
      <c r="H13" s="72"/>
      <c r="I13" s="72"/>
      <c r="J13" s="72"/>
      <c r="K13" s="68"/>
      <c r="L13" s="68"/>
    </row>
    <row r="14" spans="2:12" ht="17.25">
      <c r="B14" s="83"/>
      <c r="C14" s="84"/>
      <c r="D14" s="85"/>
      <c r="E14" s="85"/>
      <c r="F14" s="86"/>
      <c r="G14" s="86"/>
      <c r="H14" s="78"/>
      <c r="I14" s="84"/>
      <c r="J14" s="85"/>
      <c r="K14" s="87"/>
      <c r="L14" s="88"/>
    </row>
    <row r="15" spans="2:12" ht="17.25">
      <c r="B15" s="89"/>
      <c r="C15" s="90" t="str">
        <f>'раунд робин'!B9</f>
        <v>Лявин Андрей</v>
      </c>
      <c r="D15" s="85">
        <v>170</v>
      </c>
      <c r="E15" s="85"/>
      <c r="F15" s="72"/>
      <c r="G15" s="72"/>
      <c r="H15" s="91"/>
      <c r="I15" s="84" t="str">
        <f>'раунд робин'!B10</f>
        <v>Егозарьян Артур</v>
      </c>
      <c r="J15" s="85">
        <v>235</v>
      </c>
      <c r="K15" s="87"/>
      <c r="L15" s="68"/>
    </row>
    <row r="16" spans="2:12" ht="17.25">
      <c r="B16" s="92"/>
      <c r="C16" s="84"/>
      <c r="D16" s="93"/>
      <c r="E16" s="94"/>
      <c r="F16" s="84"/>
      <c r="G16" s="85"/>
      <c r="H16" s="77"/>
      <c r="I16" s="84"/>
      <c r="J16" s="94"/>
      <c r="K16" s="95"/>
      <c r="L16" s="96"/>
    </row>
    <row r="17" spans="2:12" ht="17.25">
      <c r="B17" s="92"/>
      <c r="C17" s="85"/>
      <c r="D17" s="85"/>
      <c r="E17" s="97"/>
      <c r="F17" s="84" t="s">
        <v>43</v>
      </c>
      <c r="G17" s="72"/>
      <c r="H17" s="77"/>
      <c r="I17" s="85"/>
      <c r="J17" s="85"/>
      <c r="K17" s="98"/>
      <c r="L17" s="84" t="s">
        <v>47</v>
      </c>
    </row>
    <row r="18" spans="2:12" ht="17.25">
      <c r="B18" s="92"/>
      <c r="C18" s="85"/>
      <c r="D18" s="85"/>
      <c r="E18" s="86"/>
      <c r="F18" s="84"/>
      <c r="G18" s="72"/>
      <c r="H18" s="77"/>
      <c r="I18" s="85"/>
      <c r="J18" s="85"/>
      <c r="K18" s="88"/>
      <c r="L18" s="96"/>
    </row>
    <row r="19" spans="2:12" ht="17.25">
      <c r="B19" s="92"/>
      <c r="C19" s="84"/>
      <c r="D19" s="72"/>
      <c r="E19" s="72"/>
      <c r="F19" s="72"/>
      <c r="G19" s="72"/>
      <c r="H19" s="77"/>
      <c r="I19" s="84"/>
      <c r="J19" s="72"/>
      <c r="K19" s="68"/>
      <c r="L19" s="68"/>
    </row>
    <row r="20" spans="2:12" ht="17.25">
      <c r="B20" s="89"/>
      <c r="C20" s="84" t="str">
        <f>'раунд робин'!B20</f>
        <v>Анипко Александр</v>
      </c>
      <c r="D20" s="86">
        <v>213</v>
      </c>
      <c r="E20" s="74"/>
      <c r="F20" s="72"/>
      <c r="G20" s="72"/>
      <c r="H20" s="91"/>
      <c r="I20" s="84" t="str">
        <f>'раунд робин'!B21</f>
        <v>Марченко Петр</v>
      </c>
      <c r="J20" s="86">
        <v>212</v>
      </c>
      <c r="K20" s="99"/>
      <c r="L20" s="68"/>
    </row>
    <row r="21" spans="2:12" ht="17.25">
      <c r="B21" s="92"/>
      <c r="C21" s="100"/>
      <c r="D21" s="74"/>
      <c r="E21" s="74"/>
      <c r="F21" s="72"/>
      <c r="G21" s="72"/>
      <c r="H21" s="77"/>
      <c r="I21" s="84"/>
      <c r="J21" s="72"/>
      <c r="K21" s="68"/>
      <c r="L21" s="68"/>
    </row>
    <row r="22" spans="2:12" ht="17.25">
      <c r="B22" s="92"/>
      <c r="C22" s="92"/>
      <c r="D22" s="68"/>
      <c r="E22" s="68"/>
      <c r="F22" s="68"/>
      <c r="G22" s="68"/>
      <c r="H22" s="68"/>
      <c r="I22" s="68"/>
      <c r="J22" s="68"/>
      <c r="K22" s="68"/>
      <c r="L22" s="68"/>
    </row>
    <row r="23" spans="2:6" ht="17.25">
      <c r="B23" s="6"/>
      <c r="C23" s="101" t="s">
        <v>32</v>
      </c>
      <c r="D23" s="6"/>
      <c r="F23" s="84" t="s">
        <v>43</v>
      </c>
    </row>
    <row r="24" spans="2:9" ht="17.25">
      <c r="B24" s="6"/>
      <c r="C24" s="101" t="s">
        <v>33</v>
      </c>
      <c r="D24" s="6"/>
      <c r="F24" s="84" t="s">
        <v>52</v>
      </c>
      <c r="G24" s="68"/>
      <c r="H24" s="68"/>
      <c r="I24" s="68"/>
    </row>
    <row r="25" spans="2:6" ht="17.25">
      <c r="B25" s="6"/>
      <c r="C25" s="101" t="s">
        <v>34</v>
      </c>
      <c r="D25" s="6"/>
      <c r="F25" s="84" t="s">
        <v>47</v>
      </c>
    </row>
    <row r="26" spans="2:4" ht="13.5">
      <c r="B26" s="6"/>
      <c r="C26" s="6"/>
      <c r="D26" s="6"/>
    </row>
  </sheetData>
  <sheetProtection selectLockedCells="1" selectUnlockedCells="1"/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9029644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B2:K60"/>
  <sheetViews>
    <sheetView zoomScale="60" zoomScaleNormal="60" workbookViewId="0" topLeftCell="A1">
      <selection activeCell="X51" sqref="X51"/>
    </sheetView>
  </sheetViews>
  <sheetFormatPr defaultColWidth="9.140625" defaultRowHeight="12.75"/>
  <cols>
    <col min="11" max="11" width="9.7109375" style="0" customWidth="1"/>
  </cols>
  <sheetData>
    <row r="2" spans="2:3" ht="17.25">
      <c r="B2" s="92" t="s">
        <v>35</v>
      </c>
      <c r="C2" s="92"/>
    </row>
    <row r="4" ht="17.25">
      <c r="C4" s="92" t="s">
        <v>36</v>
      </c>
    </row>
    <row r="6" spans="2:11" ht="12.75">
      <c r="B6" s="102" t="s">
        <v>5</v>
      </c>
      <c r="C6" s="102">
        <v>1</v>
      </c>
      <c r="D6" s="103">
        <v>2</v>
      </c>
      <c r="E6" s="102">
        <v>3</v>
      </c>
      <c r="F6" s="103">
        <v>4</v>
      </c>
      <c r="G6" s="102">
        <v>5</v>
      </c>
      <c r="H6" s="102">
        <v>6</v>
      </c>
      <c r="I6" s="102" t="s">
        <v>37</v>
      </c>
      <c r="J6" s="102" t="s">
        <v>9</v>
      </c>
      <c r="K6" s="104" t="s">
        <v>38</v>
      </c>
    </row>
    <row r="7" spans="2:11" ht="12.75">
      <c r="B7" s="105"/>
      <c r="C7" s="105"/>
      <c r="D7" s="106"/>
      <c r="E7" s="105"/>
      <c r="F7" s="107"/>
      <c r="G7" s="105"/>
      <c r="H7" s="105"/>
      <c r="I7" s="105"/>
      <c r="J7" s="105"/>
      <c r="K7" s="105"/>
    </row>
    <row r="8" spans="2:11" ht="12.75">
      <c r="B8" s="102"/>
      <c r="C8" s="102"/>
      <c r="D8" s="103"/>
      <c r="E8" s="102"/>
      <c r="F8" s="105"/>
      <c r="G8" s="102"/>
      <c r="H8" s="102"/>
      <c r="I8" s="102"/>
      <c r="J8" s="102"/>
      <c r="K8" s="102"/>
    </row>
    <row r="9" spans="2:11" ht="12.75">
      <c r="B9" s="108"/>
      <c r="C9" s="108"/>
      <c r="D9" s="107"/>
      <c r="E9" s="108"/>
      <c r="F9" s="107"/>
      <c r="G9" s="108"/>
      <c r="H9" s="108"/>
      <c r="I9" s="108"/>
      <c r="J9" s="108"/>
      <c r="K9" s="108"/>
    </row>
    <row r="10" spans="2:11" ht="12.75">
      <c r="B10" s="105"/>
      <c r="C10" s="105"/>
      <c r="D10" s="106"/>
      <c r="E10" s="105"/>
      <c r="F10" s="106"/>
      <c r="G10" s="105"/>
      <c r="H10" s="105"/>
      <c r="I10" s="105"/>
      <c r="J10" s="105"/>
      <c r="K10" s="105"/>
    </row>
    <row r="11" spans="2:11" ht="12.75">
      <c r="B11" s="108" t="s">
        <v>39</v>
      </c>
      <c r="C11" s="108"/>
      <c r="D11" s="107"/>
      <c r="E11" s="108"/>
      <c r="F11" s="107"/>
      <c r="G11" s="108"/>
      <c r="H11" s="108"/>
      <c r="I11" s="108"/>
      <c r="J11" s="108"/>
      <c r="K11" s="108"/>
    </row>
    <row r="13" spans="2:9" ht="12.75">
      <c r="B13" s="102"/>
      <c r="C13" s="102">
        <v>7</v>
      </c>
      <c r="D13" s="103">
        <v>8</v>
      </c>
      <c r="E13" s="102">
        <v>9</v>
      </c>
      <c r="F13" s="103">
        <v>10</v>
      </c>
      <c r="G13" s="102">
        <v>11</v>
      </c>
      <c r="H13" s="102">
        <v>12</v>
      </c>
      <c r="I13" s="102">
        <v>13</v>
      </c>
    </row>
    <row r="14" spans="2:9" ht="12.75">
      <c r="B14" s="105"/>
      <c r="C14" s="105"/>
      <c r="D14" s="106"/>
      <c r="E14" s="105"/>
      <c r="F14" s="106"/>
      <c r="G14" s="105"/>
      <c r="H14" s="105"/>
      <c r="I14" s="105"/>
    </row>
    <row r="15" spans="2:9" ht="12.75">
      <c r="B15" s="102"/>
      <c r="C15" s="102"/>
      <c r="D15" s="103"/>
      <c r="E15" s="102"/>
      <c r="F15" s="103"/>
      <c r="G15" s="102"/>
      <c r="H15" s="102"/>
      <c r="I15" s="102"/>
    </row>
    <row r="16" spans="2:9" ht="12.75">
      <c r="B16" s="108"/>
      <c r="C16" s="108"/>
      <c r="D16" s="107"/>
      <c r="E16" s="108"/>
      <c r="F16" s="107"/>
      <c r="G16" s="108"/>
      <c r="H16" s="108"/>
      <c r="I16" s="108"/>
    </row>
    <row r="17" spans="2:9" ht="12.75">
      <c r="B17" s="105"/>
      <c r="C17" s="105"/>
      <c r="D17" s="106"/>
      <c r="E17" s="105"/>
      <c r="F17" s="106"/>
      <c r="G17" s="105"/>
      <c r="H17" s="105"/>
      <c r="I17" s="105"/>
    </row>
    <row r="18" spans="2:9" ht="12.75">
      <c r="B18" s="108" t="s">
        <v>21</v>
      </c>
      <c r="C18" s="108"/>
      <c r="D18" s="107"/>
      <c r="E18" s="108"/>
      <c r="F18" s="107"/>
      <c r="G18" s="108"/>
      <c r="H18" s="108"/>
      <c r="I18" s="108"/>
    </row>
    <row r="19" spans="2:9" ht="12.75">
      <c r="B19" s="105"/>
      <c r="C19" s="105"/>
      <c r="D19" s="106"/>
      <c r="E19" s="105"/>
      <c r="F19" s="106"/>
      <c r="G19" s="105"/>
      <c r="H19" s="105"/>
      <c r="I19" s="105"/>
    </row>
    <row r="20" spans="2:9" ht="12.75">
      <c r="B20" s="108" t="s">
        <v>39</v>
      </c>
      <c r="C20" s="108"/>
      <c r="D20" s="107"/>
      <c r="E20" s="108"/>
      <c r="F20" s="107"/>
      <c r="G20" s="108"/>
      <c r="H20" s="108"/>
      <c r="I20" s="108"/>
    </row>
    <row r="42" spans="2:3" ht="17.25">
      <c r="B42" s="92" t="s">
        <v>35</v>
      </c>
      <c r="C42" s="92"/>
    </row>
    <row r="44" ht="17.25">
      <c r="C44" s="92" t="s">
        <v>36</v>
      </c>
    </row>
    <row r="46" spans="2:11" ht="12.75">
      <c r="B46" s="102" t="s">
        <v>5</v>
      </c>
      <c r="C46" s="102">
        <v>1</v>
      </c>
      <c r="D46" s="103">
        <v>2</v>
      </c>
      <c r="E46" s="102">
        <v>3</v>
      </c>
      <c r="F46" s="103">
        <v>4</v>
      </c>
      <c r="G46" s="102">
        <v>5</v>
      </c>
      <c r="H46" s="102">
        <v>6</v>
      </c>
      <c r="I46" s="102" t="s">
        <v>37</v>
      </c>
      <c r="J46" s="102" t="s">
        <v>9</v>
      </c>
      <c r="K46" s="104" t="s">
        <v>38</v>
      </c>
    </row>
    <row r="47" spans="2:11" ht="12.75">
      <c r="B47" s="105"/>
      <c r="C47" s="105"/>
      <c r="D47" s="106"/>
      <c r="E47" s="105"/>
      <c r="F47" s="106"/>
      <c r="G47" s="105"/>
      <c r="H47" s="105"/>
      <c r="I47" s="105"/>
      <c r="J47" s="105"/>
      <c r="K47" s="105"/>
    </row>
    <row r="48" spans="2:11" ht="12.75">
      <c r="B48" s="102"/>
      <c r="C48" s="102"/>
      <c r="D48" s="103"/>
      <c r="E48" s="102"/>
      <c r="F48" s="103"/>
      <c r="G48" s="102"/>
      <c r="H48" s="102"/>
      <c r="I48" s="102"/>
      <c r="J48" s="102"/>
      <c r="K48" s="102"/>
    </row>
    <row r="49" spans="2:11" ht="12.75">
      <c r="B49" s="108"/>
      <c r="C49" s="108"/>
      <c r="D49" s="107"/>
      <c r="E49" s="108"/>
      <c r="F49" s="107"/>
      <c r="G49" s="108"/>
      <c r="H49" s="108"/>
      <c r="I49" s="108"/>
      <c r="J49" s="108"/>
      <c r="K49" s="108"/>
    </row>
    <row r="50" spans="2:11" ht="12.75">
      <c r="B50" s="105"/>
      <c r="C50" s="105"/>
      <c r="D50" s="106"/>
      <c r="E50" s="105"/>
      <c r="F50" s="106"/>
      <c r="G50" s="105"/>
      <c r="H50" s="105"/>
      <c r="I50" s="105"/>
      <c r="J50" s="105"/>
      <c r="K50" s="105"/>
    </row>
    <row r="51" spans="2:11" ht="12.75">
      <c r="B51" s="108" t="s">
        <v>39</v>
      </c>
      <c r="C51" s="108"/>
      <c r="D51" s="107"/>
      <c r="E51" s="108"/>
      <c r="F51" s="107"/>
      <c r="G51" s="108"/>
      <c r="H51" s="108"/>
      <c r="I51" s="108"/>
      <c r="J51" s="108"/>
      <c r="K51" s="108"/>
    </row>
    <row r="53" spans="2:9" ht="12.75">
      <c r="B53" s="102"/>
      <c r="C53" s="102">
        <v>7</v>
      </c>
      <c r="D53" s="103">
        <v>8</v>
      </c>
      <c r="E53" s="102">
        <v>9</v>
      </c>
      <c r="F53" s="103">
        <v>10</v>
      </c>
      <c r="G53" s="102">
        <v>11</v>
      </c>
      <c r="H53" s="102">
        <v>12</v>
      </c>
      <c r="I53" s="102">
        <v>13</v>
      </c>
    </row>
    <row r="54" spans="2:9" ht="12.75">
      <c r="B54" s="105"/>
      <c r="C54" s="105"/>
      <c r="D54" s="106"/>
      <c r="E54" s="105"/>
      <c r="F54" s="106"/>
      <c r="G54" s="105"/>
      <c r="H54" s="105"/>
      <c r="I54" s="105"/>
    </row>
    <row r="55" spans="2:9" ht="12.75">
      <c r="B55" s="102"/>
      <c r="C55" s="102"/>
      <c r="D55" s="103"/>
      <c r="E55" s="102"/>
      <c r="F55" s="103"/>
      <c r="G55" s="102"/>
      <c r="H55" s="102"/>
      <c r="I55" s="102"/>
    </row>
    <row r="56" spans="2:9" ht="12.75">
      <c r="B56" s="108"/>
      <c r="C56" s="108"/>
      <c r="D56" s="107"/>
      <c r="E56" s="108"/>
      <c r="F56" s="107"/>
      <c r="G56" s="108"/>
      <c r="H56" s="108"/>
      <c r="I56" s="108"/>
    </row>
    <row r="57" spans="2:9" ht="12.75">
      <c r="B57" s="105"/>
      <c r="C57" s="105"/>
      <c r="D57" s="106"/>
      <c r="E57" s="105"/>
      <c r="F57" s="106"/>
      <c r="G57" s="105"/>
      <c r="H57" s="105"/>
      <c r="I57" s="105"/>
    </row>
    <row r="58" spans="2:9" ht="12.75">
      <c r="B58" s="108" t="s">
        <v>21</v>
      </c>
      <c r="C58" s="108"/>
      <c r="D58" s="107"/>
      <c r="E58" s="108"/>
      <c r="F58" s="107"/>
      <c r="G58" s="108"/>
      <c r="H58" s="108"/>
      <c r="I58" s="108"/>
    </row>
    <row r="59" spans="2:9" ht="12.75">
      <c r="B59" s="105"/>
      <c r="C59" s="105"/>
      <c r="D59" s="106"/>
      <c r="E59" s="105"/>
      <c r="F59" s="106"/>
      <c r="G59" s="105"/>
      <c r="H59" s="105"/>
      <c r="I59" s="105"/>
    </row>
    <row r="60" spans="2:9" ht="12.75">
      <c r="B60" s="108" t="s">
        <v>39</v>
      </c>
      <c r="C60" s="108"/>
      <c r="D60" s="107"/>
      <c r="E60" s="108"/>
      <c r="F60" s="107"/>
      <c r="G60" s="108"/>
      <c r="H60" s="108"/>
      <c r="I60" s="108"/>
    </row>
  </sheetData>
  <sheetProtection selectLockedCells="1" selectUnlockedCells="1"/>
  <printOptions/>
  <pageMargins left="0.017361111111111112" right="0.050694444444444445" top="0.46875" bottom="0.5305555555555556" header="0.5118055555555555" footer="0.5118055555555555"/>
  <pageSetup horizontalDpi="300" verticalDpi="300" orientation="portrait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I28"/>
  <sheetViews>
    <sheetView zoomScale="60" zoomScaleNormal="60" workbookViewId="0" topLeftCell="A1">
      <selection activeCell="F3" sqref="F3:F19"/>
    </sheetView>
  </sheetViews>
  <sheetFormatPr defaultColWidth="9.140625" defaultRowHeight="12.75"/>
  <cols>
    <col min="1" max="1" width="10.140625" style="0" customWidth="1"/>
    <col min="2" max="2" width="28.140625" style="0" customWidth="1"/>
    <col min="3" max="3" width="17.00390625" style="0" customWidth="1"/>
    <col min="4" max="5" width="11.57421875" style="0" customWidth="1"/>
    <col min="6" max="6" width="28.140625" style="0" customWidth="1"/>
    <col min="7" max="7" width="18.7109375" style="0" customWidth="1"/>
    <col min="8" max="16384" width="11.57421875" style="0" customWidth="1"/>
  </cols>
  <sheetData>
    <row r="1" spans="2:7" ht="30">
      <c r="B1" s="109" t="s">
        <v>40</v>
      </c>
      <c r="C1" s="110"/>
      <c r="D1" s="110"/>
      <c r="E1" s="110"/>
      <c r="F1" s="109" t="s">
        <v>41</v>
      </c>
      <c r="G1" s="111"/>
    </row>
    <row r="2" spans="1:9" ht="17.25">
      <c r="A2" s="112" t="s">
        <v>5</v>
      </c>
      <c r="B2" s="112" t="s">
        <v>42</v>
      </c>
      <c r="C2" s="112"/>
      <c r="D2" s="113"/>
      <c r="E2" s="112" t="s">
        <v>5</v>
      </c>
      <c r="F2" s="112" t="s">
        <v>42</v>
      </c>
      <c r="G2" s="114"/>
      <c r="I2" s="92"/>
    </row>
    <row r="3" spans="1:9" ht="17.25">
      <c r="A3" s="112">
        <v>1</v>
      </c>
      <c r="B3" s="41" t="s">
        <v>43</v>
      </c>
      <c r="C3" s="114"/>
      <c r="D3" s="111"/>
      <c r="E3" s="112">
        <v>1</v>
      </c>
      <c r="F3" s="115" t="s">
        <v>44</v>
      </c>
      <c r="G3" s="116"/>
      <c r="I3" s="117"/>
    </row>
    <row r="4" spans="1:9" ht="17.25">
      <c r="A4" s="112">
        <v>2</v>
      </c>
      <c r="B4" s="115" t="s">
        <v>45</v>
      </c>
      <c r="C4" s="116"/>
      <c r="D4" s="111"/>
      <c r="E4" s="112">
        <v>2</v>
      </c>
      <c r="F4" s="115" t="s">
        <v>47</v>
      </c>
      <c r="G4" s="116"/>
      <c r="I4" s="117"/>
    </row>
    <row r="5" spans="1:9" ht="17.25">
      <c r="A5" s="112">
        <v>3</v>
      </c>
      <c r="B5" s="115" t="s">
        <v>46</v>
      </c>
      <c r="C5" s="114"/>
      <c r="D5" s="111"/>
      <c r="E5" s="112">
        <v>3</v>
      </c>
      <c r="F5" s="115" t="s">
        <v>49</v>
      </c>
      <c r="G5" s="116"/>
      <c r="I5" s="117"/>
    </row>
    <row r="6" spans="1:9" ht="17.25">
      <c r="A6" s="112">
        <v>4</v>
      </c>
      <c r="B6" s="115" t="s">
        <v>48</v>
      </c>
      <c r="C6" s="114"/>
      <c r="D6" s="111"/>
      <c r="E6" s="112">
        <v>4</v>
      </c>
      <c r="F6" s="115" t="s">
        <v>51</v>
      </c>
      <c r="G6" s="118"/>
      <c r="I6" s="117"/>
    </row>
    <row r="7" spans="1:9" ht="17.25">
      <c r="A7" s="112">
        <v>5</v>
      </c>
      <c r="B7" s="119" t="s">
        <v>50</v>
      </c>
      <c r="C7" s="114"/>
      <c r="D7" s="111"/>
      <c r="E7" s="112">
        <v>5</v>
      </c>
      <c r="F7" s="115" t="s">
        <v>53</v>
      </c>
      <c r="G7" s="116"/>
      <c r="I7" s="117"/>
    </row>
    <row r="8" spans="1:9" ht="17.25">
      <c r="A8" s="112">
        <v>6</v>
      </c>
      <c r="B8" s="119" t="s">
        <v>52</v>
      </c>
      <c r="C8" s="114"/>
      <c r="D8" s="111"/>
      <c r="E8" s="112">
        <v>6</v>
      </c>
      <c r="F8" s="120" t="s">
        <v>55</v>
      </c>
      <c r="G8" s="116"/>
      <c r="I8" s="117"/>
    </row>
    <row r="9" spans="1:9" ht="17.25">
      <c r="A9" s="112">
        <v>7</v>
      </c>
      <c r="B9" s="115" t="s">
        <v>54</v>
      </c>
      <c r="C9" s="116"/>
      <c r="D9" s="111"/>
      <c r="E9" s="112">
        <v>7</v>
      </c>
      <c r="F9" s="115" t="s">
        <v>57</v>
      </c>
      <c r="G9" s="114"/>
      <c r="I9" s="117"/>
    </row>
    <row r="10" spans="1:9" ht="17.25">
      <c r="A10" s="112">
        <v>8</v>
      </c>
      <c r="B10" s="115" t="s">
        <v>56</v>
      </c>
      <c r="C10" s="114"/>
      <c r="D10" s="111"/>
      <c r="E10" s="112">
        <v>8</v>
      </c>
      <c r="F10" s="115" t="s">
        <v>59</v>
      </c>
      <c r="G10" s="116"/>
      <c r="I10" s="117"/>
    </row>
    <row r="11" spans="1:9" ht="17.25">
      <c r="A11" s="112">
        <v>9</v>
      </c>
      <c r="B11" s="119" t="s">
        <v>58</v>
      </c>
      <c r="C11" s="114"/>
      <c r="D11" s="111"/>
      <c r="E11" s="112">
        <v>9</v>
      </c>
      <c r="F11" s="121" t="s">
        <v>61</v>
      </c>
      <c r="G11" s="116"/>
      <c r="I11" s="117"/>
    </row>
    <row r="12" spans="1:9" ht="17.25">
      <c r="A12" s="112">
        <v>10</v>
      </c>
      <c r="B12" s="41" t="s">
        <v>60</v>
      </c>
      <c r="C12" s="114"/>
      <c r="D12" s="111"/>
      <c r="E12" s="112">
        <v>10</v>
      </c>
      <c r="F12" s="115" t="s">
        <v>63</v>
      </c>
      <c r="G12" s="114"/>
      <c r="I12" s="117"/>
    </row>
    <row r="13" spans="1:9" ht="17.25">
      <c r="A13" s="112">
        <v>11</v>
      </c>
      <c r="B13" s="115" t="s">
        <v>62</v>
      </c>
      <c r="C13" s="114"/>
      <c r="D13" s="111"/>
      <c r="E13" s="112">
        <v>11</v>
      </c>
      <c r="F13" s="121" t="s">
        <v>65</v>
      </c>
      <c r="G13" s="116"/>
      <c r="I13" s="117"/>
    </row>
    <row r="14" spans="1:9" ht="17.25">
      <c r="A14" s="112">
        <v>12</v>
      </c>
      <c r="B14" s="115" t="s">
        <v>64</v>
      </c>
      <c r="C14" s="114"/>
      <c r="D14" s="111"/>
      <c r="E14" s="112">
        <v>12</v>
      </c>
      <c r="F14" s="115" t="s">
        <v>67</v>
      </c>
      <c r="G14" s="116"/>
      <c r="I14" s="117"/>
    </row>
    <row r="15" spans="1:9" ht="17.25">
      <c r="A15" s="112">
        <v>13</v>
      </c>
      <c r="B15" s="115" t="s">
        <v>66</v>
      </c>
      <c r="C15" s="114"/>
      <c r="D15" s="111"/>
      <c r="E15" s="112">
        <v>13</v>
      </c>
      <c r="F15" s="115" t="s">
        <v>69</v>
      </c>
      <c r="G15" s="116"/>
      <c r="I15" s="117"/>
    </row>
    <row r="16" spans="1:9" ht="17.25">
      <c r="A16" s="112">
        <v>14</v>
      </c>
      <c r="B16" s="122" t="s">
        <v>68</v>
      </c>
      <c r="C16" s="116"/>
      <c r="D16" s="111"/>
      <c r="E16" s="112">
        <v>14</v>
      </c>
      <c r="F16" s="115" t="s">
        <v>71</v>
      </c>
      <c r="G16" s="116"/>
      <c r="I16" s="123"/>
    </row>
    <row r="17" spans="1:9" ht="17.25">
      <c r="A17" s="112">
        <v>15</v>
      </c>
      <c r="B17" s="115" t="s">
        <v>70</v>
      </c>
      <c r="C17" s="114"/>
      <c r="D17" s="111"/>
      <c r="E17" s="112">
        <v>15</v>
      </c>
      <c r="F17" s="120" t="s">
        <v>73</v>
      </c>
      <c r="G17" s="116"/>
      <c r="I17" s="83"/>
    </row>
    <row r="18" spans="1:9" ht="17.25">
      <c r="A18" s="112">
        <v>16</v>
      </c>
      <c r="B18" s="115" t="s">
        <v>72</v>
      </c>
      <c r="C18" s="114"/>
      <c r="D18" s="111"/>
      <c r="E18" s="112">
        <v>16</v>
      </c>
      <c r="F18" s="115" t="s">
        <v>75</v>
      </c>
      <c r="G18" s="116"/>
      <c r="I18" s="117"/>
    </row>
    <row r="19" spans="1:9" ht="17.25">
      <c r="A19" s="112">
        <v>17</v>
      </c>
      <c r="B19" s="120" t="s">
        <v>74</v>
      </c>
      <c r="C19" s="114"/>
      <c r="D19" s="111"/>
      <c r="E19" s="112">
        <v>17</v>
      </c>
      <c r="F19" s="115" t="s">
        <v>148</v>
      </c>
      <c r="G19" s="116"/>
      <c r="I19" s="117"/>
    </row>
    <row r="20" spans="1:9" ht="17.25">
      <c r="A20" s="112">
        <v>18</v>
      </c>
      <c r="B20" s="124"/>
      <c r="C20" s="116"/>
      <c r="D20" s="111"/>
      <c r="E20" s="112">
        <v>18</v>
      </c>
      <c r="F20" s="115"/>
      <c r="G20" s="114"/>
      <c r="I20" s="117"/>
    </row>
    <row r="21" spans="1:9" ht="17.25">
      <c r="A21" s="112">
        <v>19</v>
      </c>
      <c r="B21" s="124"/>
      <c r="C21" s="114"/>
      <c r="D21" s="111"/>
      <c r="E21" s="112">
        <v>19</v>
      </c>
      <c r="F21" s="115"/>
      <c r="G21" s="116"/>
      <c r="I21" s="117"/>
    </row>
    <row r="22" spans="1:7" ht="17.25">
      <c r="A22" s="112">
        <v>20</v>
      </c>
      <c r="B22" s="124"/>
      <c r="C22" s="125"/>
      <c r="D22" s="111"/>
      <c r="E22" s="112">
        <v>20</v>
      </c>
      <c r="F22" s="115"/>
      <c r="G22" s="116"/>
    </row>
    <row r="23" spans="1:7" ht="17.25">
      <c r="A23" s="112">
        <v>21</v>
      </c>
      <c r="B23" s="124"/>
      <c r="C23" s="114"/>
      <c r="D23" s="111"/>
      <c r="E23" s="112">
        <v>21</v>
      </c>
      <c r="F23" s="115"/>
      <c r="G23" s="114"/>
    </row>
    <row r="24" spans="1:7" ht="17.25">
      <c r="A24" s="112">
        <v>22</v>
      </c>
      <c r="B24" s="122"/>
      <c r="C24" s="114"/>
      <c r="D24" s="111"/>
      <c r="E24" s="112">
        <v>22</v>
      </c>
      <c r="F24" s="122"/>
      <c r="G24" s="114"/>
    </row>
    <row r="25" spans="1:7" ht="17.25">
      <c r="A25" s="112">
        <v>23</v>
      </c>
      <c r="B25" s="122"/>
      <c r="C25" s="114"/>
      <c r="D25" s="111"/>
      <c r="E25" s="112">
        <v>23</v>
      </c>
      <c r="F25" s="126"/>
      <c r="G25" s="114"/>
    </row>
    <row r="26" spans="1:7" ht="17.25">
      <c r="A26" s="112">
        <v>24</v>
      </c>
      <c r="B26" s="122"/>
      <c r="C26" s="114"/>
      <c r="D26" s="111"/>
      <c r="E26" s="112">
        <v>24</v>
      </c>
      <c r="F26" s="119"/>
      <c r="G26" s="114"/>
    </row>
    <row r="27" ht="16.5">
      <c r="F27" s="127"/>
    </row>
    <row r="28" ht="16.5">
      <c r="F28" s="127"/>
    </row>
  </sheetData>
  <sheetProtection selectLockedCells="1" selectUnlockedCells="1"/>
  <conditionalFormatting sqref="F8 F17">
    <cfRule type="expression" priority="1" dxfId="0" stopIfTrue="1">
      <formula>(G8&gt;0)</formula>
    </cfRule>
  </conditionalFormatting>
  <conditionalFormatting sqref="B19 F4">
    <cfRule type="expression" priority="2" dxfId="0" stopIfTrue="1">
      <formula>(C4&gt;0)</formula>
    </cfRule>
  </conditionalFormatting>
  <printOptions/>
  <pageMargins left="0.2548611111111111" right="0.34097222222222223" top="0.40347222222222223" bottom="0.8861111111111111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2:K37"/>
  <sheetViews>
    <sheetView zoomScale="60" zoomScaleNormal="60" workbookViewId="0" topLeftCell="A4">
      <selection activeCell="N41" sqref="N41"/>
    </sheetView>
  </sheetViews>
  <sheetFormatPr defaultColWidth="11.57421875" defaultRowHeight="12.75"/>
  <sheetData>
    <row r="2" spans="1:6" ht="12.75">
      <c r="A2" s="145" t="s">
        <v>76</v>
      </c>
      <c r="B2" s="145"/>
      <c r="C2" s="145"/>
      <c r="D2" s="145"/>
      <c r="E2" s="145"/>
      <c r="F2" s="145"/>
    </row>
    <row r="3" spans="1:6" ht="16.5">
      <c r="A3" s="128" t="s">
        <v>77</v>
      </c>
      <c r="B3" s="129">
        <v>3</v>
      </c>
      <c r="C3" s="129">
        <v>4</v>
      </c>
      <c r="D3" s="129">
        <v>5</v>
      </c>
      <c r="E3" s="129">
        <v>6</v>
      </c>
      <c r="F3" s="129">
        <v>7</v>
      </c>
    </row>
    <row r="4" spans="1:6" ht="16.5">
      <c r="A4" s="128"/>
      <c r="B4" s="130"/>
      <c r="C4" s="130"/>
      <c r="D4" s="130"/>
      <c r="E4" s="130"/>
      <c r="F4" s="130"/>
    </row>
    <row r="5" spans="1:11" ht="17.25">
      <c r="A5" s="129">
        <v>1</v>
      </c>
      <c r="B5" s="129" t="s">
        <v>78</v>
      </c>
      <c r="C5" s="129" t="s">
        <v>79</v>
      </c>
      <c r="D5" s="129" t="s">
        <v>80</v>
      </c>
      <c r="E5" s="129" t="s">
        <v>81</v>
      </c>
      <c r="F5" s="129" t="s">
        <v>82</v>
      </c>
      <c r="H5" s="131"/>
      <c r="I5" s="131"/>
      <c r="K5" s="132"/>
    </row>
    <row r="6" spans="1:11" ht="16.5">
      <c r="A6" s="130"/>
      <c r="B6" s="130"/>
      <c r="C6" s="130"/>
      <c r="D6" s="130"/>
      <c r="E6" s="130"/>
      <c r="F6" s="130"/>
      <c r="K6" s="69"/>
    </row>
    <row r="7" spans="1:11" ht="16.5">
      <c r="A7" s="129">
        <v>2</v>
      </c>
      <c r="B7" s="129" t="s">
        <v>83</v>
      </c>
      <c r="C7" s="129" t="s">
        <v>84</v>
      </c>
      <c r="D7" s="129" t="s">
        <v>85</v>
      </c>
      <c r="E7" s="129" t="s">
        <v>86</v>
      </c>
      <c r="F7" s="129" t="s">
        <v>87</v>
      </c>
      <c r="K7" s="69"/>
    </row>
    <row r="8" spans="1:11" ht="16.5">
      <c r="A8" s="130"/>
      <c r="B8" s="130"/>
      <c r="C8" s="130"/>
      <c r="D8" s="130"/>
      <c r="E8" s="130"/>
      <c r="F8" s="130"/>
      <c r="K8" s="69"/>
    </row>
    <row r="9" spans="1:11" ht="16.5">
      <c r="A9" s="129">
        <v>3</v>
      </c>
      <c r="B9" s="129" t="s">
        <v>88</v>
      </c>
      <c r="C9" s="129" t="s">
        <v>89</v>
      </c>
      <c r="D9" s="129" t="s">
        <v>90</v>
      </c>
      <c r="E9" s="129" t="s">
        <v>91</v>
      </c>
      <c r="F9" s="129" t="s">
        <v>92</v>
      </c>
      <c r="K9" s="69"/>
    </row>
    <row r="10" spans="1:11" ht="16.5">
      <c r="A10" s="130"/>
      <c r="B10" s="130"/>
      <c r="C10" s="130"/>
      <c r="D10" s="130"/>
      <c r="E10" s="130"/>
      <c r="F10" s="130"/>
      <c r="K10" s="69"/>
    </row>
    <row r="11" spans="1:11" ht="16.5">
      <c r="A11" s="129">
        <v>4</v>
      </c>
      <c r="B11" s="129" t="s">
        <v>93</v>
      </c>
      <c r="C11" s="129" t="s">
        <v>94</v>
      </c>
      <c r="D11" s="129" t="s">
        <v>95</v>
      </c>
      <c r="E11" s="129" t="s">
        <v>96</v>
      </c>
      <c r="F11" s="129" t="s">
        <v>97</v>
      </c>
      <c r="K11" s="69"/>
    </row>
    <row r="12" spans="1:11" ht="16.5">
      <c r="A12" s="130"/>
      <c r="B12" s="130"/>
      <c r="C12" s="130"/>
      <c r="D12" s="130"/>
      <c r="E12" s="130"/>
      <c r="F12" s="130"/>
      <c r="K12" s="69"/>
    </row>
    <row r="13" spans="1:11" ht="16.5">
      <c r="A13" s="129">
        <v>5</v>
      </c>
      <c r="B13" s="129" t="s">
        <v>98</v>
      </c>
      <c r="C13" s="129" t="s">
        <v>99</v>
      </c>
      <c r="D13" s="129" t="s">
        <v>100</v>
      </c>
      <c r="E13" s="129" t="s">
        <v>101</v>
      </c>
      <c r="F13" s="129" t="s">
        <v>102</v>
      </c>
      <c r="K13" s="69"/>
    </row>
    <row r="14" spans="1:11" ht="16.5">
      <c r="A14" s="130"/>
      <c r="B14" s="130"/>
      <c r="C14" s="130"/>
      <c r="D14" s="130"/>
      <c r="E14" s="130"/>
      <c r="F14" s="130"/>
      <c r="K14" s="69"/>
    </row>
    <row r="15" spans="1:11" ht="16.5">
      <c r="A15" s="129">
        <v>6</v>
      </c>
      <c r="B15" s="129" t="s">
        <v>103</v>
      </c>
      <c r="C15" s="129" t="s">
        <v>104</v>
      </c>
      <c r="D15" s="129" t="s">
        <v>105</v>
      </c>
      <c r="E15" s="129" t="s">
        <v>106</v>
      </c>
      <c r="F15" s="129" t="s">
        <v>107</v>
      </c>
      <c r="K15" s="69"/>
    </row>
    <row r="16" spans="1:6" ht="16.5">
      <c r="A16" s="130"/>
      <c r="B16" s="130"/>
      <c r="C16" s="130"/>
      <c r="D16" s="130"/>
      <c r="E16" s="130"/>
      <c r="F16" s="130"/>
    </row>
    <row r="17" spans="1:6" ht="16.5">
      <c r="A17" s="129">
        <v>7</v>
      </c>
      <c r="B17" s="129" t="s">
        <v>108</v>
      </c>
      <c r="C17" s="133" t="s">
        <v>109</v>
      </c>
      <c r="D17" s="129" t="s">
        <v>110</v>
      </c>
      <c r="E17" s="129" t="s">
        <v>111</v>
      </c>
      <c r="F17" s="129" t="s">
        <v>112</v>
      </c>
    </row>
    <row r="18" spans="1:6" ht="16.5">
      <c r="A18" s="130"/>
      <c r="B18" s="130"/>
      <c r="C18" s="130"/>
      <c r="D18" s="130"/>
      <c r="E18" s="130"/>
      <c r="F18" s="130"/>
    </row>
    <row r="21" spans="1:6" ht="12.75">
      <c r="A21" s="145" t="s">
        <v>76</v>
      </c>
      <c r="B21" s="145"/>
      <c r="C21" s="145"/>
      <c r="D21" s="145"/>
      <c r="E21" s="145"/>
      <c r="F21" s="145"/>
    </row>
    <row r="22" spans="1:6" ht="16.5">
      <c r="A22" s="128" t="s">
        <v>77</v>
      </c>
      <c r="B22" s="129">
        <v>8</v>
      </c>
      <c r="C22" s="129">
        <v>9</v>
      </c>
      <c r="D22" s="129">
        <v>10</v>
      </c>
      <c r="E22" s="129">
        <v>11</v>
      </c>
      <c r="F22" s="129">
        <v>12</v>
      </c>
    </row>
    <row r="23" spans="1:11" ht="16.5">
      <c r="A23" s="128"/>
      <c r="B23" s="130"/>
      <c r="C23" s="130"/>
      <c r="D23" s="130"/>
      <c r="E23" s="130"/>
      <c r="F23" s="130"/>
      <c r="K23" s="132"/>
    </row>
    <row r="24" spans="1:11" ht="16.5">
      <c r="A24" s="129">
        <v>1</v>
      </c>
      <c r="B24" s="129" t="s">
        <v>113</v>
      </c>
      <c r="C24" s="129" t="s">
        <v>114</v>
      </c>
      <c r="D24" s="129" t="s">
        <v>115</v>
      </c>
      <c r="E24" s="129" t="s">
        <v>116</v>
      </c>
      <c r="F24" s="129" t="s">
        <v>117</v>
      </c>
      <c r="K24" s="69"/>
    </row>
    <row r="25" spans="1:11" ht="16.5">
      <c r="A25" s="130"/>
      <c r="B25" s="130"/>
      <c r="C25" s="130"/>
      <c r="D25" s="130"/>
      <c r="E25" s="130"/>
      <c r="F25" s="130"/>
      <c r="K25" s="69"/>
    </row>
    <row r="26" spans="1:11" ht="16.5">
      <c r="A26" s="129">
        <v>2</v>
      </c>
      <c r="B26" s="129" t="s">
        <v>118</v>
      </c>
      <c r="C26" s="129" t="s">
        <v>119</v>
      </c>
      <c r="D26" s="129" t="s">
        <v>120</v>
      </c>
      <c r="E26" s="129" t="s">
        <v>121</v>
      </c>
      <c r="F26" s="129" t="s">
        <v>122</v>
      </c>
      <c r="K26" s="69"/>
    </row>
    <row r="27" spans="1:11" ht="16.5">
      <c r="A27" s="130"/>
      <c r="B27" s="130"/>
      <c r="C27" s="130"/>
      <c r="D27" s="130"/>
      <c r="E27" s="130"/>
      <c r="F27" s="130"/>
      <c r="K27" s="69"/>
    </row>
    <row r="28" spans="1:11" ht="16.5">
      <c r="A28" s="129">
        <v>3</v>
      </c>
      <c r="B28" s="129" t="s">
        <v>123</v>
      </c>
      <c r="C28" s="129" t="s">
        <v>124</v>
      </c>
      <c r="D28" s="129" t="s">
        <v>125</v>
      </c>
      <c r="E28" s="129" t="s">
        <v>126</v>
      </c>
      <c r="F28" s="129" t="s">
        <v>127</v>
      </c>
      <c r="K28" s="69"/>
    </row>
    <row r="29" spans="1:11" ht="16.5">
      <c r="A29" s="130"/>
      <c r="B29" s="130"/>
      <c r="C29" s="130"/>
      <c r="D29" s="130"/>
      <c r="E29" s="130"/>
      <c r="F29" s="130"/>
      <c r="K29" s="69"/>
    </row>
    <row r="30" spans="1:11" ht="16.5">
      <c r="A30" s="129">
        <v>4</v>
      </c>
      <c r="B30" s="129" t="s">
        <v>128</v>
      </c>
      <c r="C30" s="129" t="s">
        <v>129</v>
      </c>
      <c r="D30" s="129" t="s">
        <v>130</v>
      </c>
      <c r="E30" s="129" t="s">
        <v>131</v>
      </c>
      <c r="F30" s="129" t="s">
        <v>132</v>
      </c>
      <c r="K30" s="69"/>
    </row>
    <row r="31" spans="1:11" ht="16.5">
      <c r="A31" s="130"/>
      <c r="B31" s="130"/>
      <c r="C31" s="130"/>
      <c r="D31" s="130"/>
      <c r="E31" s="130"/>
      <c r="F31" s="130"/>
      <c r="K31" s="69"/>
    </row>
    <row r="32" spans="1:11" ht="16.5">
      <c r="A32" s="129">
        <v>5</v>
      </c>
      <c r="B32" s="129" t="s">
        <v>133</v>
      </c>
      <c r="C32" s="129" t="s">
        <v>134</v>
      </c>
      <c r="D32" s="129" t="s">
        <v>135</v>
      </c>
      <c r="E32" s="129" t="s">
        <v>136</v>
      </c>
      <c r="F32" s="129" t="s">
        <v>137</v>
      </c>
      <c r="K32" s="69"/>
    </row>
    <row r="33" spans="1:11" ht="16.5">
      <c r="A33" s="130"/>
      <c r="B33" s="130"/>
      <c r="C33" s="130"/>
      <c r="D33" s="130"/>
      <c r="E33" s="130"/>
      <c r="F33" s="130"/>
      <c r="K33" s="69"/>
    </row>
    <row r="34" spans="1:6" ht="16.5">
      <c r="A34" s="129">
        <v>6</v>
      </c>
      <c r="B34" s="129" t="s">
        <v>138</v>
      </c>
      <c r="C34" s="129" t="s">
        <v>139</v>
      </c>
      <c r="D34" s="129" t="s">
        <v>140</v>
      </c>
      <c r="E34" s="129" t="s">
        <v>141</v>
      </c>
      <c r="F34" s="129" t="s">
        <v>142</v>
      </c>
    </row>
    <row r="35" spans="1:6" ht="16.5">
      <c r="A35" s="130"/>
      <c r="B35" s="130"/>
      <c r="C35" s="130"/>
      <c r="D35" s="130"/>
      <c r="E35" s="130"/>
      <c r="F35" s="130"/>
    </row>
    <row r="36" spans="1:6" ht="16.5">
      <c r="A36" s="129">
        <v>7</v>
      </c>
      <c r="B36" s="129" t="s">
        <v>143</v>
      </c>
      <c r="C36" s="129" t="s">
        <v>144</v>
      </c>
      <c r="D36" s="129" t="s">
        <v>145</v>
      </c>
      <c r="E36" s="129" t="s">
        <v>146</v>
      </c>
      <c r="F36" s="129" t="s">
        <v>147</v>
      </c>
    </row>
    <row r="37" spans="1:6" ht="16.5">
      <c r="A37" s="130"/>
      <c r="B37" s="130"/>
      <c r="C37" s="130"/>
      <c r="D37" s="130"/>
      <c r="E37" s="130"/>
      <c r="F37" s="130"/>
    </row>
  </sheetData>
  <sheetProtection selectLockedCells="1" selectUnlockedCells="1"/>
  <mergeCells count="2">
    <mergeCell ref="A2:F2"/>
    <mergeCell ref="A21:F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="60" zoomScaleNormal="60" workbookViewId="0" topLeftCell="A1">
      <selection activeCell="N29" sqref="N29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2023-10-07T16:08:03Z</dcterms:modified>
  <cp:category/>
  <cp:version/>
  <cp:contentType/>
  <cp:contentStatus/>
</cp:coreProperties>
</file>